
<file path=[Content_Types].xml><?xml version="1.0" encoding="utf-8"?>
<Types xmlns="http://schemas.openxmlformats.org/package/2006/content-types">
  <Default Extension="jpeg" ContentType="image/jpeg"/>
  <Default Extension="JPG" ContentType="image/.jp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etc:cellImage>
    <xdr:pic>
      <xdr:nvPicPr>
        <xdr:cNvPr id="86" name="ID_4C468AED059142F7A655EA493BBBE970"/>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8896350" y="9677400"/>
          <a:ext cx="458470" cy="395605"/>
        </a:xfrm>
        <a:prstGeom prst="rect">
          <a:avLst/>
        </a:prstGeom>
      </xdr:spPr>
    </xdr:pic>
  </etc:cellImage>
  <etc:cellImage>
    <xdr:pic>
      <xdr:nvPicPr>
        <xdr:cNvPr id="27" name="ID_9C529DD74BE042B9897F0A59FA6471D5"/>
        <xdr:cNvPicPr>
          <a:picLocks noChangeAspect="1"/>
        </xdr:cNvPicPr>
      </xdr:nvPicPr>
      <xdr:blipFill>
        <a:blip r:embed="rId2"/>
        <a:stretch>
          <a:fillRect/>
        </a:stretch>
      </xdr:blipFill>
      <xdr:spPr>
        <a:xfrm>
          <a:off x="8763000" y="28232100"/>
          <a:ext cx="3505200" cy="3562350"/>
        </a:xfrm>
        <a:prstGeom prst="rect">
          <a:avLst/>
        </a:prstGeom>
        <a:noFill/>
        <a:ln w="9525">
          <a:noFill/>
        </a:ln>
      </xdr:spPr>
    </xdr:pic>
  </etc:cellImage>
  <etc:cellImage>
    <xdr:pic>
      <xdr:nvPicPr>
        <xdr:cNvPr id="84" name="ID_F657C0C46342493AAA16B18C97E0EFF2"/>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8877300" y="8705850"/>
          <a:ext cx="465455" cy="339725"/>
        </a:xfrm>
        <a:prstGeom prst="rect">
          <a:avLst/>
        </a:prstGeom>
      </xdr:spPr>
    </xdr:pic>
  </etc:cellImage>
  <etc:cellImage>
    <xdr:pic>
      <xdr:nvPicPr>
        <xdr:cNvPr id="83" name="ID_54EB7C2956774EED8E2F44047E35FD6A"/>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8829675" y="7391400"/>
          <a:ext cx="560705" cy="715010"/>
        </a:xfrm>
        <a:prstGeom prst="rect">
          <a:avLst/>
        </a:prstGeom>
      </xdr:spPr>
    </xdr:pic>
  </etc:cellImage>
  <etc:cellImage>
    <xdr:pic>
      <xdr:nvPicPr>
        <xdr:cNvPr id="82" name="ID_772D58447C264F8BA7A627F4751999BA"/>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8848725" y="5753100"/>
          <a:ext cx="560705" cy="715010"/>
        </a:xfrm>
        <a:prstGeom prst="rect">
          <a:avLst/>
        </a:prstGeom>
      </xdr:spPr>
    </xdr:pic>
  </etc:cellImage>
  <etc:cellImage>
    <xdr:pic>
      <xdr:nvPicPr>
        <xdr:cNvPr id="85" name="ID_A33C6B598C7441B480205749645B1E43"/>
        <xdr:cNvPicPr>
          <a:picLocks noChangeAspect="1"/>
        </xdr:cNvPicPr>
      </xdr:nvPicPr>
      <xdr:blipFill>
        <a:blip r:embed="rId6">
          <a:extLst>
            <a:ext uri="{28A0092B-C50C-407E-A947-70E740481C1C}">
              <a14:useLocalDpi xmlns:a14="http://schemas.microsoft.com/office/drawing/2010/main" val="0"/>
            </a:ext>
          </a:extLst>
        </a:blip>
        <a:stretch>
          <a:fillRect/>
        </a:stretch>
      </xdr:blipFill>
      <xdr:spPr>
        <a:xfrm>
          <a:off x="8896350" y="9172575"/>
          <a:ext cx="438150" cy="335280"/>
        </a:xfrm>
        <a:prstGeom prst="rect">
          <a:avLst/>
        </a:prstGeom>
      </xdr:spPr>
    </xdr:pic>
  </etc:cellImage>
  <etc:cellImage>
    <xdr:pic>
      <xdr:nvPicPr>
        <xdr:cNvPr id="88" name="ID_F8E428F3F2AA4F8BA6E6D6693496F80C"/>
        <xdr:cNvPicPr>
          <a:picLocks noChangeAspect="1"/>
        </xdr:cNvPicPr>
      </xdr:nvPicPr>
      <xdr:blipFill>
        <a:blip r:embed="rId7">
          <a:extLst>
            <a:ext uri="{28A0092B-C50C-407E-A947-70E740481C1C}">
              <a14:useLocalDpi xmlns:a14="http://schemas.microsoft.com/office/drawing/2010/main" val="0"/>
            </a:ext>
          </a:extLst>
        </a:blip>
        <a:stretch>
          <a:fillRect/>
        </a:stretch>
      </xdr:blipFill>
      <xdr:spPr>
        <a:xfrm>
          <a:off x="8905875" y="10163175"/>
          <a:ext cx="431800" cy="447675"/>
        </a:xfrm>
        <a:prstGeom prst="rect">
          <a:avLst/>
        </a:prstGeom>
      </xdr:spPr>
    </xdr:pic>
  </etc:cellImage>
  <etc:cellImage>
    <xdr:pic>
      <xdr:nvPicPr>
        <xdr:cNvPr id="91" name="ID_76E6B644DE684A3FA4020C1A7F7B92B3"/>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8915400" y="10706100"/>
          <a:ext cx="401320" cy="401320"/>
        </a:xfrm>
        <a:prstGeom prst="rect">
          <a:avLst/>
        </a:prstGeom>
      </xdr:spPr>
    </xdr:pic>
  </etc:cellImage>
  <etc:cellImage>
    <xdr:pic>
      <xdr:nvPicPr>
        <xdr:cNvPr id="92" name="ID_1D579362D27E45F180619EA030E7AAA7"/>
        <xdr:cNvPicPr>
          <a:picLocks noChangeAspect="1"/>
        </xdr:cNvPicPr>
      </xdr:nvPicPr>
      <xdr:blipFill>
        <a:blip r:embed="rId9"/>
        <a:stretch>
          <a:fillRect/>
        </a:stretch>
      </xdr:blipFill>
      <xdr:spPr>
        <a:xfrm>
          <a:off x="8877300" y="11306175"/>
          <a:ext cx="381635" cy="512445"/>
        </a:xfrm>
        <a:prstGeom prst="rect">
          <a:avLst/>
        </a:prstGeom>
        <a:noFill/>
        <a:ln w="9525">
          <a:noFill/>
        </a:ln>
      </xdr:spPr>
    </xdr:pic>
  </etc:cellImage>
  <etc:cellImage>
    <xdr:pic>
      <xdr:nvPicPr>
        <xdr:cNvPr id="90" name="ID_E6256E26DCE44BE4B3C6B80A5CE9EF68"/>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8810625" y="12166600"/>
          <a:ext cx="560705" cy="715010"/>
        </a:xfrm>
        <a:prstGeom prst="rect">
          <a:avLst/>
        </a:prstGeom>
      </xdr:spPr>
    </xdr:pic>
  </etc:cellImage>
  <etc:cellImage>
    <xdr:pic>
      <xdr:nvPicPr>
        <xdr:cNvPr id="87" name="ID_23996F36150C41788B168CD9CC9D43C2"/>
        <xdr:cNvPicPr>
          <a:picLocks noChangeAspect="1"/>
        </xdr:cNvPicPr>
      </xdr:nvPicPr>
      <xdr:blipFill>
        <a:blip r:embed="rId11">
          <a:extLst>
            <a:ext uri="{28A0092B-C50C-407E-A947-70E740481C1C}">
              <a14:useLocalDpi xmlns:a14="http://schemas.microsoft.com/office/drawing/2010/main" val="0"/>
            </a:ext>
          </a:extLst>
        </a:blip>
        <a:stretch>
          <a:fillRect/>
        </a:stretch>
      </xdr:blipFill>
      <xdr:spPr>
        <a:xfrm>
          <a:off x="8829675" y="13798550"/>
          <a:ext cx="560705" cy="571500"/>
        </a:xfrm>
        <a:prstGeom prst="rect">
          <a:avLst/>
        </a:prstGeom>
      </xdr:spPr>
    </xdr:pic>
  </etc:cellImage>
  <etc:cellImage>
    <xdr:pic>
      <xdr:nvPicPr>
        <xdr:cNvPr id="93" name="ID_D4A480BC9B45445396C4691A39F1BB03"/>
        <xdr:cNvPicPr>
          <a:picLocks noChangeAspect="1"/>
        </xdr:cNvPicPr>
      </xdr:nvPicPr>
      <xdr:blipFill>
        <a:blip r:embed="rId12">
          <a:extLst>
            <a:ext uri="{28A0092B-C50C-407E-A947-70E740481C1C}">
              <a14:useLocalDpi xmlns:a14="http://schemas.microsoft.com/office/drawing/2010/main" val="0"/>
            </a:ext>
          </a:extLst>
        </a:blip>
        <a:stretch>
          <a:fillRect/>
        </a:stretch>
      </xdr:blipFill>
      <xdr:spPr>
        <a:xfrm>
          <a:off x="8886825" y="15182850"/>
          <a:ext cx="418465" cy="534035"/>
        </a:xfrm>
        <a:prstGeom prst="rect">
          <a:avLst/>
        </a:prstGeom>
      </xdr:spPr>
    </xdr:pic>
  </etc:cellImage>
  <etc:cellImage>
    <xdr:pic>
      <xdr:nvPicPr>
        <xdr:cNvPr id="99" name="ID_1654A286422C497CA6740360B623A58D"/>
        <xdr:cNvPicPr>
          <a:picLocks noChangeAspect="1"/>
        </xdr:cNvPicPr>
      </xdr:nvPicPr>
      <xdr:blipFill>
        <a:blip r:embed="rId13" r:link="rId14"/>
        <a:stretch>
          <a:fillRect/>
        </a:stretch>
      </xdr:blipFill>
      <xdr:spPr>
        <a:xfrm>
          <a:off x="8924925" y="22034500"/>
          <a:ext cx="365760" cy="854075"/>
        </a:xfrm>
        <a:prstGeom prst="rect">
          <a:avLst/>
        </a:prstGeom>
        <a:noFill/>
        <a:ln w="9525">
          <a:noFill/>
        </a:ln>
      </xdr:spPr>
    </xdr:pic>
  </etc:cellImage>
  <etc:cellImage>
    <xdr:pic>
      <xdr:nvPicPr>
        <xdr:cNvPr id="94" name="ID_515438262E2C41208826B35BE39A310E"/>
        <xdr:cNvPicPr>
          <a:picLocks noChangeAspect="1"/>
        </xdr:cNvPicPr>
      </xdr:nvPicPr>
      <xdr:blipFill>
        <a:blip r:embed="rId15">
          <a:extLst>
            <a:ext uri="{28A0092B-C50C-407E-A947-70E740481C1C}">
              <a14:useLocalDpi xmlns:a14="http://schemas.microsoft.com/office/drawing/2010/main" val="0"/>
            </a:ext>
          </a:extLst>
        </a:blip>
        <a:stretch>
          <a:fillRect/>
        </a:stretch>
      </xdr:blipFill>
      <xdr:spPr>
        <a:xfrm>
          <a:off x="8848725" y="15859125"/>
          <a:ext cx="560705" cy="363220"/>
        </a:xfrm>
        <a:prstGeom prst="rect">
          <a:avLst/>
        </a:prstGeom>
      </xdr:spPr>
    </xdr:pic>
  </etc:cellImage>
  <etc:cellImage>
    <xdr:pic>
      <xdr:nvPicPr>
        <xdr:cNvPr id="100" name="ID_273FC49FC2E243BEAB2A49AE87AD4996"/>
        <xdr:cNvPicPr>
          <a:picLocks noChangeAspect="1"/>
        </xdr:cNvPicPr>
      </xdr:nvPicPr>
      <xdr:blipFill>
        <a:blip r:embed="rId16">
          <a:extLst>
            <a:ext uri="{28A0092B-C50C-407E-A947-70E740481C1C}">
              <a14:useLocalDpi xmlns:a14="http://schemas.microsoft.com/office/drawing/2010/main" val="0"/>
            </a:ext>
          </a:extLst>
        </a:blip>
        <a:stretch>
          <a:fillRect/>
        </a:stretch>
      </xdr:blipFill>
      <xdr:spPr>
        <a:xfrm>
          <a:off x="8886825" y="25457150"/>
          <a:ext cx="418465" cy="531495"/>
        </a:xfrm>
        <a:prstGeom prst="rect">
          <a:avLst/>
        </a:prstGeom>
      </xdr:spPr>
    </xdr:pic>
  </etc:cellImage>
  <etc:cellImage>
    <xdr:pic>
      <xdr:nvPicPr>
        <xdr:cNvPr id="95" name="ID_F6A2A442E58D4E5EA0B3C2B2E10EE30C"/>
        <xdr:cNvPicPr>
          <a:picLocks noChangeAspect="1"/>
        </xdr:cNvPicPr>
      </xdr:nvPicPr>
      <xdr:blipFill>
        <a:blip r:embed="rId17">
          <a:extLst>
            <a:ext uri="{28A0092B-C50C-407E-A947-70E740481C1C}">
              <a14:useLocalDpi xmlns:a14="http://schemas.microsoft.com/office/drawing/2010/main" val="0"/>
            </a:ext>
          </a:extLst>
        </a:blip>
        <a:stretch>
          <a:fillRect/>
        </a:stretch>
      </xdr:blipFill>
      <xdr:spPr>
        <a:xfrm>
          <a:off x="8839200" y="16424275"/>
          <a:ext cx="560705" cy="381000"/>
        </a:xfrm>
        <a:prstGeom prst="rect">
          <a:avLst/>
        </a:prstGeom>
      </xdr:spPr>
    </xdr:pic>
  </etc:cellImage>
  <etc:cellImage>
    <xdr:pic>
      <xdr:nvPicPr>
        <xdr:cNvPr id="96" name="ID_9907203A3DC848C484FAE32C5704E79E"/>
        <xdr:cNvPicPr>
          <a:picLocks noChangeAspect="1"/>
        </xdr:cNvPicPr>
      </xdr:nvPicPr>
      <xdr:blipFill>
        <a:blip r:embed="rId18">
          <a:extLst>
            <a:ext uri="{28A0092B-C50C-407E-A947-70E740481C1C}">
              <a14:useLocalDpi xmlns:a14="http://schemas.microsoft.com/office/drawing/2010/main" val="0"/>
            </a:ext>
          </a:extLst>
        </a:blip>
        <a:stretch>
          <a:fillRect/>
        </a:stretch>
      </xdr:blipFill>
      <xdr:spPr>
        <a:xfrm>
          <a:off x="8915400" y="19719925"/>
          <a:ext cx="379730" cy="483870"/>
        </a:xfrm>
        <a:prstGeom prst="rect">
          <a:avLst/>
        </a:prstGeom>
      </xdr:spPr>
    </xdr:pic>
  </etc:cellImage>
  <etc:cellImage>
    <xdr:pic>
      <xdr:nvPicPr>
        <xdr:cNvPr id="97" name="ID_208F1B0BE73A470899488DD95395A52B"/>
        <xdr:cNvPicPr>
          <a:picLocks noChangeAspect="1"/>
        </xdr:cNvPicPr>
      </xdr:nvPicPr>
      <xdr:blipFill>
        <a:blip r:embed="rId19">
          <a:extLst>
            <a:ext uri="{28A0092B-C50C-407E-A947-70E740481C1C}">
              <a14:useLocalDpi xmlns:a14="http://schemas.microsoft.com/office/drawing/2010/main" val="0"/>
            </a:ext>
          </a:extLst>
        </a:blip>
        <a:stretch>
          <a:fillRect/>
        </a:stretch>
      </xdr:blipFill>
      <xdr:spPr>
        <a:xfrm>
          <a:off x="8867775" y="20710525"/>
          <a:ext cx="516255" cy="658495"/>
        </a:xfrm>
        <a:prstGeom prst="rect">
          <a:avLst/>
        </a:prstGeom>
      </xdr:spPr>
    </xdr:pic>
  </etc:cellImage>
  <etc:cellImage>
    <xdr:pic>
      <xdr:nvPicPr>
        <xdr:cNvPr id="89" name="ID_E2390D41094D4F6B939539DBE7EAA74A"/>
        <xdr:cNvPicPr>
          <a:picLocks noChangeAspect="1"/>
        </xdr:cNvPicPr>
      </xdr:nvPicPr>
      <xdr:blipFill>
        <a:blip r:embed="rId20"/>
        <a:stretch>
          <a:fillRect/>
        </a:stretch>
      </xdr:blipFill>
      <xdr:spPr>
        <a:xfrm>
          <a:off x="8896350" y="24133175"/>
          <a:ext cx="510540" cy="705485"/>
        </a:xfrm>
        <a:prstGeom prst="rect">
          <a:avLst/>
        </a:prstGeom>
        <a:noFill/>
        <a:ln w="9525">
          <a:noFill/>
        </a:ln>
      </xdr:spPr>
    </xdr:pic>
  </etc:cellImage>
  <etc:cellImage>
    <xdr:pic>
      <xdr:nvPicPr>
        <xdr:cNvPr id="101" name="ID_34EDE6D83F9C47408433D2A25F8887BB"/>
        <xdr:cNvPicPr>
          <a:picLocks noChangeAspect="1"/>
        </xdr:cNvPicPr>
      </xdr:nvPicPr>
      <xdr:blipFill>
        <a:blip r:embed="rId21">
          <a:extLst>
            <a:ext uri="{28A0092B-C50C-407E-A947-70E740481C1C}">
              <a14:useLocalDpi xmlns:a14="http://schemas.microsoft.com/office/drawing/2010/main" val="0"/>
            </a:ext>
          </a:extLst>
        </a:blip>
        <a:stretch>
          <a:fillRect/>
        </a:stretch>
      </xdr:blipFill>
      <xdr:spPr>
        <a:xfrm>
          <a:off x="8934450" y="26158825"/>
          <a:ext cx="361315" cy="418465"/>
        </a:xfrm>
        <a:prstGeom prst="rect">
          <a:avLst/>
        </a:prstGeom>
      </xdr:spPr>
    </xdr:pic>
  </etc:cellImage>
  <etc:cellImage>
    <xdr:pic>
      <xdr:nvPicPr>
        <xdr:cNvPr id="102" name="ID_FFAB4263E32E43AD854C7425E5E53268"/>
        <xdr:cNvPicPr>
          <a:picLocks noChangeAspect="1"/>
        </xdr:cNvPicPr>
      </xdr:nvPicPr>
      <xdr:blipFill>
        <a:blip r:embed="rId22">
          <a:extLst>
            <a:ext uri="{28A0092B-C50C-407E-A947-70E740481C1C}">
              <a14:useLocalDpi xmlns:a14="http://schemas.microsoft.com/office/drawing/2010/main" val="0"/>
            </a:ext>
          </a:extLst>
        </a:blip>
        <a:stretch>
          <a:fillRect/>
        </a:stretch>
      </xdr:blipFill>
      <xdr:spPr>
        <a:xfrm>
          <a:off x="8839200" y="26908125"/>
          <a:ext cx="494665" cy="630555"/>
        </a:xfrm>
        <a:prstGeom prst="rect">
          <a:avLst/>
        </a:prstGeom>
      </xdr:spPr>
    </xdr:pic>
  </etc:cellImage>
  <etc:cellImage>
    <xdr:pic>
      <xdr:nvPicPr>
        <xdr:cNvPr id="98" name="ID_81D534DE06624FC2AD122373954464AC"/>
        <xdr:cNvPicPr>
          <a:picLocks noChangeAspect="1"/>
        </xdr:cNvPicPr>
      </xdr:nvPicPr>
      <xdr:blipFill>
        <a:blip r:embed="rId23">
          <a:extLst>
            <a:ext uri="{28A0092B-C50C-407E-A947-70E740481C1C}">
              <a14:useLocalDpi xmlns:a14="http://schemas.microsoft.com/office/drawing/2010/main" val="0"/>
            </a:ext>
          </a:extLst>
        </a:blip>
        <a:stretch>
          <a:fillRect/>
        </a:stretch>
      </xdr:blipFill>
      <xdr:spPr>
        <a:xfrm>
          <a:off x="8829675" y="28127325"/>
          <a:ext cx="475615" cy="606425"/>
        </a:xfrm>
        <a:prstGeom prst="rect">
          <a:avLst/>
        </a:prstGeom>
      </xdr:spPr>
    </xdr:pic>
  </etc:cellImage>
  <etc:cellImage>
    <xdr:pic>
      <xdr:nvPicPr>
        <xdr:cNvPr id="103" name="ID_87FFEBDB4F194DFCBDDD5A0F7D0F2378"/>
        <xdr:cNvPicPr>
          <a:picLocks noChangeAspect="1"/>
        </xdr:cNvPicPr>
      </xdr:nvPicPr>
      <xdr:blipFill>
        <a:blip r:embed="rId24"/>
        <a:stretch>
          <a:fillRect/>
        </a:stretch>
      </xdr:blipFill>
      <xdr:spPr>
        <a:xfrm>
          <a:off x="8829675" y="30337125"/>
          <a:ext cx="582930" cy="445770"/>
        </a:xfrm>
        <a:prstGeom prst="rect">
          <a:avLst/>
        </a:prstGeom>
        <a:noFill/>
        <a:ln w="9525">
          <a:noFill/>
        </a:ln>
      </xdr:spPr>
    </xdr:pic>
  </etc:cellImage>
  <etc:cellImage>
    <xdr:pic>
      <xdr:nvPicPr>
        <xdr:cNvPr id="104" name="ID_D8351F40F96B4D99B5F76A2B1280D1A9"/>
        <xdr:cNvPicPr>
          <a:picLocks noChangeAspect="1"/>
        </xdr:cNvPicPr>
      </xdr:nvPicPr>
      <xdr:blipFill>
        <a:blip r:embed="rId25"/>
        <a:stretch>
          <a:fillRect/>
        </a:stretch>
      </xdr:blipFill>
      <xdr:spPr>
        <a:xfrm>
          <a:off x="8801100" y="31861125"/>
          <a:ext cx="614045" cy="438785"/>
        </a:xfrm>
        <a:prstGeom prst="rect">
          <a:avLst/>
        </a:prstGeom>
        <a:noFill/>
        <a:ln w="9525">
          <a:noFill/>
        </a:ln>
      </xdr:spPr>
    </xdr:pic>
  </etc:cellImage>
  <etc:cellImage>
    <xdr:pic>
      <xdr:nvPicPr>
        <xdr:cNvPr id="20" name="ID_C926626C46C84510ABFE07C7F188E32A"/>
        <xdr:cNvPicPr>
          <a:picLocks noChangeAspect="1"/>
        </xdr:cNvPicPr>
      </xdr:nvPicPr>
      <xdr:blipFill>
        <a:blip r:embed="rId26"/>
        <a:stretch>
          <a:fillRect/>
        </a:stretch>
      </xdr:blipFill>
      <xdr:spPr>
        <a:xfrm>
          <a:off x="9629775" y="6597650"/>
          <a:ext cx="220980" cy="454025"/>
        </a:xfrm>
        <a:prstGeom prst="rect">
          <a:avLst/>
        </a:prstGeom>
        <a:noFill/>
        <a:ln w="9525">
          <a:noFill/>
        </a:ln>
      </xdr:spPr>
    </xdr:pic>
  </etc:cellImage>
  <etc:cellImage>
    <xdr:pic>
      <xdr:nvPicPr>
        <xdr:cNvPr id="25" name="ID_1A3ECEEAD2414C2B92067CCEEB7DC50B"/>
        <xdr:cNvPicPr>
          <a:picLocks noChangeAspect="1"/>
        </xdr:cNvPicPr>
      </xdr:nvPicPr>
      <xdr:blipFill>
        <a:blip r:embed="rId27"/>
        <a:stretch>
          <a:fillRect/>
        </a:stretch>
      </xdr:blipFill>
      <xdr:spPr>
        <a:xfrm>
          <a:off x="9572625" y="9302750"/>
          <a:ext cx="504825" cy="354965"/>
        </a:xfrm>
        <a:prstGeom prst="rect">
          <a:avLst/>
        </a:prstGeom>
        <a:noFill/>
        <a:ln w="9525">
          <a:noFill/>
        </a:ln>
      </xdr:spPr>
    </xdr:pic>
  </etc:cellImage>
  <etc:cellImage>
    <xdr:pic>
      <xdr:nvPicPr>
        <xdr:cNvPr id="28" name="ID_D7737B7914A744AC8B01018D7D9F19A5"/>
        <xdr:cNvPicPr>
          <a:picLocks noChangeAspect="1"/>
        </xdr:cNvPicPr>
      </xdr:nvPicPr>
      <xdr:blipFill>
        <a:blip r:embed="rId6">
          <a:extLst>
            <a:ext uri="{28A0092B-C50C-407E-A947-70E740481C1C}">
              <a14:useLocalDpi xmlns:a14="http://schemas.microsoft.com/office/drawing/2010/main" val="0"/>
            </a:ext>
          </a:extLst>
        </a:blip>
        <a:stretch>
          <a:fillRect/>
        </a:stretch>
      </xdr:blipFill>
      <xdr:spPr>
        <a:xfrm>
          <a:off x="9582150" y="15389225"/>
          <a:ext cx="438150" cy="335280"/>
        </a:xfrm>
        <a:prstGeom prst="rect">
          <a:avLst/>
        </a:prstGeom>
      </xdr:spPr>
    </xdr:pic>
  </etc:cellImage>
  <etc:cellImage>
    <xdr:pic>
      <xdr:nvPicPr>
        <xdr:cNvPr id="22" name="ID_E6EFD2BFAEAC4F07A2A0416B84FCEE58"/>
        <xdr:cNvPicPr>
          <a:picLocks noChangeAspect="1"/>
        </xdr:cNvPicPr>
      </xdr:nvPicPr>
      <xdr:blipFill>
        <a:blip r:embed="rId13" r:link="rId14"/>
        <a:stretch>
          <a:fillRect/>
        </a:stretch>
      </xdr:blipFill>
      <xdr:spPr>
        <a:xfrm>
          <a:off x="9658350" y="12192000"/>
          <a:ext cx="304165" cy="711200"/>
        </a:xfrm>
        <a:prstGeom prst="rect">
          <a:avLst/>
        </a:prstGeom>
        <a:noFill/>
        <a:ln w="9525">
          <a:noFill/>
        </a:ln>
      </xdr:spPr>
    </xdr:pic>
  </etc:cellImage>
  <etc:cellImage>
    <xdr:pic>
      <xdr:nvPicPr>
        <xdr:cNvPr id="45" name="ID_3FE630081E8F475F910B9051179F1E1C"/>
        <xdr:cNvPicPr>
          <a:picLocks noChangeAspect="1"/>
        </xdr:cNvPicPr>
      </xdr:nvPicPr>
      <xdr:blipFill>
        <a:blip r:embed="rId24"/>
        <a:stretch>
          <a:fillRect/>
        </a:stretch>
      </xdr:blipFill>
      <xdr:spPr>
        <a:xfrm>
          <a:off x="9582150" y="41906825"/>
          <a:ext cx="440055" cy="445770"/>
        </a:xfrm>
        <a:prstGeom prst="rect">
          <a:avLst/>
        </a:prstGeom>
        <a:noFill/>
        <a:ln w="9525">
          <a:noFill/>
        </a:ln>
      </xdr:spPr>
    </xdr:pic>
  </etc:cellImage>
  <etc:cellImage>
    <xdr:pic>
      <xdr:nvPicPr>
        <xdr:cNvPr id="24" name="ID_9A9DD6686C7440E795B7C3FFC4417429"/>
        <xdr:cNvPicPr>
          <a:picLocks noChangeAspect="1"/>
        </xdr:cNvPicPr>
      </xdr:nvPicPr>
      <xdr:blipFill>
        <a:blip r:embed="rId5">
          <a:extLst>
            <a:ext uri="{28A0092B-C50C-407E-A947-70E740481C1C}">
              <a14:useLocalDpi xmlns:a14="http://schemas.microsoft.com/office/drawing/2010/main" val="0"/>
            </a:ext>
          </a:extLst>
        </a:blip>
        <a:stretch>
          <a:fillRect/>
        </a:stretch>
      </xdr:blipFill>
      <xdr:spPr>
        <a:xfrm>
          <a:off x="9525000" y="11128375"/>
          <a:ext cx="560705" cy="667385"/>
        </a:xfrm>
        <a:prstGeom prst="rect">
          <a:avLst/>
        </a:prstGeom>
      </xdr:spPr>
    </xdr:pic>
  </etc:cellImage>
  <etc:cellImage>
    <xdr:pic>
      <xdr:nvPicPr>
        <xdr:cNvPr id="29" name="ID_02E4B2F4A28B444EA917E6D2E083D9A8"/>
        <xdr:cNvPicPr>
          <a:picLocks noChangeAspect="1"/>
        </xdr:cNvPicPr>
      </xdr:nvPicPr>
      <xdr:blipFill>
        <a:blip r:embed="rId3">
          <a:extLst>
            <a:ext uri="{28A0092B-C50C-407E-A947-70E740481C1C}">
              <a14:useLocalDpi xmlns:a14="http://schemas.microsoft.com/office/drawing/2010/main" val="0"/>
            </a:ext>
          </a:extLst>
        </a:blip>
        <a:stretch>
          <a:fillRect/>
        </a:stretch>
      </xdr:blipFill>
      <xdr:spPr>
        <a:xfrm>
          <a:off x="9525000" y="14839950"/>
          <a:ext cx="465455" cy="339725"/>
        </a:xfrm>
        <a:prstGeom prst="rect">
          <a:avLst/>
        </a:prstGeom>
      </xdr:spPr>
    </xdr:pic>
  </etc:cellImage>
  <etc:cellImage>
    <xdr:pic>
      <xdr:nvPicPr>
        <xdr:cNvPr id="30" name="ID_5A0CD7086FEC44A48E9316B3901BEBF3"/>
        <xdr:cNvPicPr>
          <a:picLocks noChangeAspect="1"/>
        </xdr:cNvPicPr>
      </xdr:nvPicPr>
      <xdr:blipFill>
        <a:blip r:embed="rId4">
          <a:extLst>
            <a:ext uri="{28A0092B-C50C-407E-A947-70E740481C1C}">
              <a14:useLocalDpi xmlns:a14="http://schemas.microsoft.com/office/drawing/2010/main" val="0"/>
            </a:ext>
          </a:extLst>
        </a:blip>
        <a:stretch>
          <a:fillRect/>
        </a:stretch>
      </xdr:blipFill>
      <xdr:spPr>
        <a:xfrm>
          <a:off x="9534525" y="13535025"/>
          <a:ext cx="485140" cy="715010"/>
        </a:xfrm>
        <a:prstGeom prst="rect">
          <a:avLst/>
        </a:prstGeom>
      </xdr:spPr>
    </xdr:pic>
  </etc:cellImage>
  <etc:cellImage>
    <xdr:pic>
      <xdr:nvPicPr>
        <xdr:cNvPr id="31" name="ID_3C8F1911ED9D493A98F4F0F25C09D9BB"/>
        <xdr:cNvPicPr>
          <a:picLocks noChangeAspect="1"/>
        </xdr:cNvPicPr>
      </xdr:nvPicPr>
      <xdr:blipFill>
        <a:blip r:embed="rId7">
          <a:extLst>
            <a:ext uri="{28A0092B-C50C-407E-A947-70E740481C1C}">
              <a14:useLocalDpi xmlns:a14="http://schemas.microsoft.com/office/drawing/2010/main" val="0"/>
            </a:ext>
          </a:extLst>
        </a:blip>
        <a:stretch>
          <a:fillRect/>
        </a:stretch>
      </xdr:blipFill>
      <xdr:spPr>
        <a:xfrm>
          <a:off x="9639300" y="16576675"/>
          <a:ext cx="431800" cy="447675"/>
        </a:xfrm>
        <a:prstGeom prst="rect">
          <a:avLst/>
        </a:prstGeom>
      </xdr:spPr>
    </xdr:pic>
  </etc:cellImage>
  <etc:cellImage>
    <xdr:pic>
      <xdr:nvPicPr>
        <xdr:cNvPr id="32" name="ID_F5AD89071AD84F68A49B7BE9BF24F9E1"/>
        <xdr:cNvPicPr>
          <a:picLocks noChangeAspect="1"/>
        </xdr:cNvPicPr>
      </xdr:nvPicPr>
      <xdr:blipFill>
        <a:blip r:embed="rId1">
          <a:extLst>
            <a:ext uri="{28A0092B-C50C-407E-A947-70E740481C1C}">
              <a14:useLocalDpi xmlns:a14="http://schemas.microsoft.com/office/drawing/2010/main" val="0"/>
            </a:ext>
          </a:extLst>
        </a:blip>
        <a:stretch>
          <a:fillRect/>
        </a:stretch>
      </xdr:blipFill>
      <xdr:spPr>
        <a:xfrm>
          <a:off x="9563100" y="15897225"/>
          <a:ext cx="458470" cy="395605"/>
        </a:xfrm>
        <a:prstGeom prst="rect">
          <a:avLst/>
        </a:prstGeom>
      </xdr:spPr>
    </xdr:pic>
  </etc:cellImage>
  <etc:cellImage>
    <xdr:pic>
      <xdr:nvPicPr>
        <xdr:cNvPr id="33" name="ID_51B2C45369584C83A58279B96E5EA9ED"/>
        <xdr:cNvPicPr>
          <a:picLocks noChangeAspect="1"/>
        </xdr:cNvPicPr>
      </xdr:nvPicPr>
      <xdr:blipFill>
        <a:blip r:embed="rId8">
          <a:extLst>
            <a:ext uri="{28A0092B-C50C-407E-A947-70E740481C1C}">
              <a14:useLocalDpi xmlns:a14="http://schemas.microsoft.com/office/drawing/2010/main" val="0"/>
            </a:ext>
          </a:extLst>
        </a:blip>
        <a:stretch>
          <a:fillRect/>
        </a:stretch>
      </xdr:blipFill>
      <xdr:spPr>
        <a:xfrm>
          <a:off x="9601200" y="17306925"/>
          <a:ext cx="401320" cy="401320"/>
        </a:xfrm>
        <a:prstGeom prst="rect">
          <a:avLst/>
        </a:prstGeom>
      </xdr:spPr>
    </xdr:pic>
  </etc:cellImage>
  <etc:cellImage>
    <xdr:pic>
      <xdr:nvPicPr>
        <xdr:cNvPr id="35" name="ID_3586BCF507114CF98D5B1DD4B6D7F56B"/>
        <xdr:cNvPicPr>
          <a:picLocks noChangeAspect="1"/>
        </xdr:cNvPicPr>
      </xdr:nvPicPr>
      <xdr:blipFill>
        <a:blip r:embed="rId9"/>
        <a:stretch>
          <a:fillRect/>
        </a:stretch>
      </xdr:blipFill>
      <xdr:spPr>
        <a:xfrm>
          <a:off x="9601200" y="18424525"/>
          <a:ext cx="381635" cy="512445"/>
        </a:xfrm>
        <a:prstGeom prst="rect">
          <a:avLst/>
        </a:prstGeom>
        <a:noFill/>
        <a:ln w="9525">
          <a:noFill/>
        </a:ln>
      </xdr:spPr>
    </xdr:pic>
  </etc:cellImage>
  <etc:cellImage>
    <xdr:pic>
      <xdr:nvPicPr>
        <xdr:cNvPr id="36" name="ID_6C1F0F51AB774FBAAE1FCB827C5A73C8"/>
        <xdr:cNvPicPr>
          <a:picLocks noChangeAspect="1"/>
        </xdr:cNvPicPr>
      </xdr:nvPicPr>
      <xdr:blipFill>
        <a:blip r:embed="rId10">
          <a:extLst>
            <a:ext uri="{28A0092B-C50C-407E-A947-70E740481C1C}">
              <a14:useLocalDpi xmlns:a14="http://schemas.microsoft.com/office/drawing/2010/main" val="0"/>
            </a:ext>
          </a:extLst>
        </a:blip>
        <a:stretch>
          <a:fillRect/>
        </a:stretch>
      </xdr:blipFill>
      <xdr:spPr>
        <a:xfrm>
          <a:off x="9515475" y="20297775"/>
          <a:ext cx="560705" cy="715010"/>
        </a:xfrm>
        <a:prstGeom prst="rect">
          <a:avLst/>
        </a:prstGeom>
      </xdr:spPr>
    </xdr:pic>
  </etc:cellImage>
  <etc:cellImage>
    <xdr:pic>
      <xdr:nvPicPr>
        <xdr:cNvPr id="38" name="ID_EC89D767DFE54515A21464C851594DDD"/>
        <xdr:cNvPicPr>
          <a:picLocks noChangeAspect="1"/>
        </xdr:cNvPicPr>
      </xdr:nvPicPr>
      <xdr:blipFill>
        <a:blip r:embed="rId11">
          <a:extLst>
            <a:ext uri="{28A0092B-C50C-407E-A947-70E740481C1C}">
              <a14:useLocalDpi xmlns:a14="http://schemas.microsoft.com/office/drawing/2010/main" val="0"/>
            </a:ext>
          </a:extLst>
        </a:blip>
        <a:stretch>
          <a:fillRect/>
        </a:stretch>
      </xdr:blipFill>
      <xdr:spPr>
        <a:xfrm>
          <a:off x="9563100" y="23425150"/>
          <a:ext cx="560705" cy="571500"/>
        </a:xfrm>
        <a:prstGeom prst="rect">
          <a:avLst/>
        </a:prstGeom>
      </xdr:spPr>
    </xdr:pic>
  </etc:cellImage>
  <etc:cellImage>
    <xdr:pic>
      <xdr:nvPicPr>
        <xdr:cNvPr id="39" name="ID_A042DBED75EC4D90AB215AB081F64695"/>
        <xdr:cNvPicPr>
          <a:picLocks noChangeAspect="1"/>
        </xdr:cNvPicPr>
      </xdr:nvPicPr>
      <xdr:blipFill>
        <a:blip r:embed="rId12">
          <a:extLst>
            <a:ext uri="{28A0092B-C50C-407E-A947-70E740481C1C}">
              <a14:useLocalDpi xmlns:a14="http://schemas.microsoft.com/office/drawing/2010/main" val="0"/>
            </a:ext>
          </a:extLst>
        </a:blip>
        <a:stretch>
          <a:fillRect/>
        </a:stretch>
      </xdr:blipFill>
      <xdr:spPr>
        <a:xfrm>
          <a:off x="9601200" y="26244550"/>
          <a:ext cx="418465" cy="534035"/>
        </a:xfrm>
        <a:prstGeom prst="rect">
          <a:avLst/>
        </a:prstGeom>
      </xdr:spPr>
    </xdr:pic>
  </etc:cellImage>
  <etc:cellImage>
    <xdr:pic>
      <xdr:nvPicPr>
        <xdr:cNvPr id="40" name="ID_D261AA2BF29B4B9C8B8810696582EADC"/>
        <xdr:cNvPicPr>
          <a:picLocks noChangeAspect="1"/>
        </xdr:cNvPicPr>
      </xdr:nvPicPr>
      <xdr:blipFill>
        <a:blip r:embed="rId15">
          <a:extLst>
            <a:ext uri="{28A0092B-C50C-407E-A947-70E740481C1C}">
              <a14:useLocalDpi xmlns:a14="http://schemas.microsoft.com/office/drawing/2010/main" val="0"/>
            </a:ext>
          </a:extLst>
        </a:blip>
        <a:stretch>
          <a:fillRect/>
        </a:stretch>
      </xdr:blipFill>
      <xdr:spPr>
        <a:xfrm>
          <a:off x="9582150" y="27327225"/>
          <a:ext cx="487680" cy="316230"/>
        </a:xfrm>
        <a:prstGeom prst="rect">
          <a:avLst/>
        </a:prstGeom>
      </xdr:spPr>
    </xdr:pic>
  </etc:cellImage>
  <etc:cellImage>
    <xdr:pic>
      <xdr:nvPicPr>
        <xdr:cNvPr id="2" name="ID_2B0A0E7A71C84A87B2FF7EC4F6190C79"/>
        <xdr:cNvPicPr>
          <a:picLocks noChangeAspect="1"/>
        </xdr:cNvPicPr>
      </xdr:nvPicPr>
      <xdr:blipFill>
        <a:blip r:embed="rId17">
          <a:extLst>
            <a:ext uri="{28A0092B-C50C-407E-A947-70E740481C1C}">
              <a14:useLocalDpi xmlns:a14="http://schemas.microsoft.com/office/drawing/2010/main" val="0"/>
            </a:ext>
          </a:extLst>
        </a:blip>
        <a:stretch>
          <a:fillRect/>
        </a:stretch>
      </xdr:blipFill>
      <xdr:spPr>
        <a:xfrm>
          <a:off x="9572625" y="27816175"/>
          <a:ext cx="447040" cy="304800"/>
        </a:xfrm>
        <a:prstGeom prst="rect">
          <a:avLst/>
        </a:prstGeom>
      </xdr:spPr>
    </xdr:pic>
  </etc:cellImage>
  <etc:cellImage>
    <xdr:pic>
      <xdr:nvPicPr>
        <xdr:cNvPr id="41" name="ID_749920F2FF394BF7924AB6861D7A85F5"/>
        <xdr:cNvPicPr>
          <a:picLocks noChangeAspect="1"/>
        </xdr:cNvPicPr>
      </xdr:nvPicPr>
      <xdr:blipFill>
        <a:blip r:embed="rId20"/>
        <a:stretch>
          <a:fillRect/>
        </a:stretch>
      </xdr:blipFill>
      <xdr:spPr>
        <a:xfrm>
          <a:off x="9563100" y="36274375"/>
          <a:ext cx="510540" cy="705485"/>
        </a:xfrm>
        <a:prstGeom prst="rect">
          <a:avLst/>
        </a:prstGeom>
        <a:noFill/>
        <a:ln w="9525">
          <a:noFill/>
        </a:ln>
      </xdr:spPr>
    </xdr:pic>
  </etc:cellImage>
  <etc:cellImage>
    <xdr:pic>
      <xdr:nvPicPr>
        <xdr:cNvPr id="42" name="ID_EA04161FB1E74FD2959DEA411CB089FC"/>
        <xdr:cNvPicPr>
          <a:picLocks noChangeAspect="1"/>
        </xdr:cNvPicPr>
      </xdr:nvPicPr>
      <xdr:blipFill>
        <a:blip r:embed="rId16">
          <a:extLst>
            <a:ext uri="{28A0092B-C50C-407E-A947-70E740481C1C}">
              <a14:useLocalDpi xmlns:a14="http://schemas.microsoft.com/office/drawing/2010/main" val="0"/>
            </a:ext>
          </a:extLst>
        </a:blip>
        <a:stretch>
          <a:fillRect/>
        </a:stretch>
      </xdr:blipFill>
      <xdr:spPr>
        <a:xfrm>
          <a:off x="9629775" y="37407850"/>
          <a:ext cx="336550" cy="427990"/>
        </a:xfrm>
        <a:prstGeom prst="rect">
          <a:avLst/>
        </a:prstGeom>
      </xdr:spPr>
    </xdr:pic>
  </etc:cellImage>
  <etc:cellImage>
    <xdr:pic>
      <xdr:nvPicPr>
        <xdr:cNvPr id="34" name="ID_2C8799378B244C8FBC35E0F58FA11AC1"/>
        <xdr:cNvPicPr>
          <a:picLocks noChangeAspect="1"/>
        </xdr:cNvPicPr>
      </xdr:nvPicPr>
      <xdr:blipFill>
        <a:blip r:embed="rId21">
          <a:extLst>
            <a:ext uri="{28A0092B-C50C-407E-A947-70E740481C1C}">
              <a14:useLocalDpi xmlns:a14="http://schemas.microsoft.com/office/drawing/2010/main" val="0"/>
            </a:ext>
          </a:extLst>
        </a:blip>
        <a:stretch>
          <a:fillRect/>
        </a:stretch>
      </xdr:blipFill>
      <xdr:spPr>
        <a:xfrm>
          <a:off x="9601200" y="38030150"/>
          <a:ext cx="361315" cy="418465"/>
        </a:xfrm>
        <a:prstGeom prst="rect">
          <a:avLst/>
        </a:prstGeom>
      </xdr:spPr>
    </xdr:pic>
  </etc:cellImage>
  <etc:cellImage>
    <xdr:pic>
      <xdr:nvPicPr>
        <xdr:cNvPr id="43" name="ID_2A6A5BCC701348E7854DD426143EEBFF"/>
        <xdr:cNvPicPr>
          <a:picLocks noChangeAspect="1"/>
        </xdr:cNvPicPr>
      </xdr:nvPicPr>
      <xdr:blipFill>
        <a:blip r:embed="rId22">
          <a:extLst>
            <a:ext uri="{28A0092B-C50C-407E-A947-70E740481C1C}">
              <a14:useLocalDpi xmlns:a14="http://schemas.microsoft.com/office/drawing/2010/main" val="0"/>
            </a:ext>
          </a:extLst>
        </a:blip>
        <a:stretch>
          <a:fillRect/>
        </a:stretch>
      </xdr:blipFill>
      <xdr:spPr>
        <a:xfrm>
          <a:off x="9620250" y="38808025"/>
          <a:ext cx="404495" cy="516255"/>
        </a:xfrm>
        <a:prstGeom prst="rect">
          <a:avLst/>
        </a:prstGeom>
      </xdr:spPr>
    </xdr:pic>
  </etc:cellImage>
  <etc:cellImage>
    <xdr:pic>
      <xdr:nvPicPr>
        <xdr:cNvPr id="44" name="ID_35CA906326174B97BBA4B8DB9BA3BD99"/>
        <xdr:cNvPicPr>
          <a:picLocks noChangeAspect="1"/>
        </xdr:cNvPicPr>
      </xdr:nvPicPr>
      <xdr:blipFill>
        <a:blip r:embed="rId23">
          <a:extLst>
            <a:ext uri="{28A0092B-C50C-407E-A947-70E740481C1C}">
              <a14:useLocalDpi xmlns:a14="http://schemas.microsoft.com/office/drawing/2010/main" val="0"/>
            </a:ext>
          </a:extLst>
        </a:blip>
        <a:stretch>
          <a:fillRect/>
        </a:stretch>
      </xdr:blipFill>
      <xdr:spPr>
        <a:xfrm>
          <a:off x="9591675" y="39849425"/>
          <a:ext cx="475615" cy="606425"/>
        </a:xfrm>
        <a:prstGeom prst="rect">
          <a:avLst/>
        </a:prstGeom>
      </xdr:spPr>
    </xdr:pic>
  </etc:cellImage>
  <etc:cellImage>
    <xdr:pic>
      <xdr:nvPicPr>
        <xdr:cNvPr id="37" name="ID_ABFE3176D98D4B17A2E7EAB5E9E76D6A"/>
        <xdr:cNvPicPr>
          <a:picLocks noChangeAspect="1"/>
        </xdr:cNvPicPr>
      </xdr:nvPicPr>
      <xdr:blipFill>
        <a:blip r:embed="rId25"/>
        <a:stretch>
          <a:fillRect/>
        </a:stretch>
      </xdr:blipFill>
      <xdr:spPr>
        <a:xfrm>
          <a:off x="9572625" y="43126025"/>
          <a:ext cx="507365" cy="362585"/>
        </a:xfrm>
        <a:prstGeom prst="rect">
          <a:avLst/>
        </a:prstGeom>
        <a:noFill/>
        <a:ln w="9525">
          <a:noFill/>
        </a:ln>
      </xdr:spPr>
    </xdr:pic>
  </etc:cellImage>
</etc:cellImages>
</file>

<file path=xl/sharedStrings.xml><?xml version="1.0" encoding="utf-8"?>
<sst xmlns="http://schemas.openxmlformats.org/spreadsheetml/2006/main" count="423" uniqueCount="137">
  <si>
    <t>界阜蚌公司2025年新收费站开通运营用品厨具采购清单</t>
  </si>
  <si>
    <t>序号</t>
  </si>
  <si>
    <t>站点</t>
  </si>
  <si>
    <t>物品名称</t>
  </si>
  <si>
    <t>规格</t>
  </si>
  <si>
    <t>单位</t>
  </si>
  <si>
    <t>数量</t>
  </si>
  <si>
    <t>单价（元）</t>
  </si>
  <si>
    <t>小计（元）</t>
  </si>
  <si>
    <t>备注</t>
  </si>
  <si>
    <t>界首收费站</t>
  </si>
  <si>
    <t>净水机（办公楼用）</t>
  </si>
  <si>
    <t>苏泊尔（SUPOR）SK-SUR2A-2开水器商用饮水机净水机直饮水机直饮机大型工厂用学校烧水机加热净水器一体RO纯水款</t>
  </si>
  <si>
    <t>台</t>
  </si>
  <si>
    <t>电饼铛</t>
  </si>
  <si>
    <t>规格：750*620*830
·全不锈钢材质；
·不锈钢智能数控自动恒温
·380V/5KW
·锅内直径520mm
·温度范围0~300℃
·下档深度30mm
·双面加热，悬浮上盖</t>
  </si>
  <si>
    <t>组</t>
  </si>
  <si>
    <t>蒸饭车</t>
  </si>
  <si>
    <t>规格：700*630*1110
·全不锈钢材质
·8层，内含蒸饭盘
·电源：220V/8KW
·聚氨酯整体发泡，保温效果更佳，节能环保
·耐高温多气囊嵌入式硅胶门封
·采用超厚不锈钢电热管，热效率高，经久耐用
·蒸盘托架设计，避免长期使用高温变形蒸盘脱落</t>
  </si>
  <si>
    <t>电饭锅</t>
  </si>
  <si>
    <t>·容量13L,30人份
·不粘内胆，配饭勺</t>
  </si>
  <si>
    <t>个</t>
  </si>
  <si>
    <t>电压力锅</t>
  </si>
  <si>
    <t>10L 220V（家用）</t>
  </si>
  <si>
    <t>豆浆机</t>
  </si>
  <si>
    <t>豆浆机 浆渣分离，商用4.5升大容量</t>
  </si>
  <si>
    <t>四门冰箱</t>
  </si>
  <si>
    <t>1200*715*1895
·全不锈钢机身
·容积：848L                                                                                                                                                                 220V/390W，全铜管制冷，双压缩机</t>
  </si>
  <si>
    <t>冰柜</t>
  </si>
  <si>
    <t>不小于500L冷冻冰柜</t>
  </si>
  <si>
    <t>调料台</t>
  </si>
  <si>
    <t>500*1050*800+350
不锈钢材质：联众SUS201/1.0mm；
正面挡板宽度和靠背高度同炉灶尺寸一致；台面采用δ1.0mm不锈钢板材制作，台面加强处理；                                                                                                           立柱为Φ38*1.0mm无缝不锈钢圆管制作；配不锈钢可调子弹脚×4</t>
  </si>
  <si>
    <t>双通工作台</t>
  </si>
  <si>
    <t>1800*800*800不锈钢材质SUS201/1.0mm，且填充加厚密度板包裹;各层面板下加厚横梁SUS201,下衬加强筋1.0mm； 立柱为Φ50×1.0mm加粗不锈钢圆管；双通四门，一拉一掀可拆卸组装；配不锈钢子弹调节脚*4</t>
  </si>
  <si>
    <t>不锈钢抽油烟机(含烟管)</t>
  </si>
  <si>
    <t>3000*1200*1000，外壳采用优质不锈钢板材制作，净化芯体采用优质不锈钢板材自动成型制作；
2、采用自主研发数字智能数显高压电源，配备触控按钮液晶显示屏，大方直观；功率可自行调节。
3、净化芯体采用板式结构电场，电场采用双面锯齿双高压+低压复合式放电技术，材质为不锈钢。
4：利用阴极在高压电场中发射出来的电子，以及由电子碰撞空气分子而产生的负离子来捕捉油烟、黑烟、油雾粒子，使粒子带电，再利用电场的作用，使带电粒子被阳极所吸附，以达到清除、净化油烟的目的。烟管为不锈钢板材（6米含百叶）
5、含烟道6米</t>
  </si>
  <si>
    <t>套</t>
  </si>
  <si>
    <t>双星平台水池</t>
  </si>
  <si>
    <t>1800*700*800不锈钢材质，1400*700*800不锈钢材质各1个。
不锈钢材质：联众SUS201/1.0mm；
立柱为Φ38*1.0mm不锈钢管制作；                                              脚配不锈钢子弹调节脚*4；含不锈钢下水口*2</t>
  </si>
  <si>
    <t>微波炉</t>
  </si>
  <si>
    <t>型号：M1-230E
·容量23L</t>
  </si>
  <si>
    <t>电磁炉</t>
  </si>
  <si>
    <t>型号：C22-RT22E01
电源：220V/2200W
尺寸：350*280*60</t>
  </si>
  <si>
    <t>菜盘</t>
  </si>
  <si>
    <t>骨瓷盘</t>
  </si>
  <si>
    <t>油盆</t>
  </si>
  <si>
    <t xml:space="preserve">10寸7L  不锈钢                 </t>
  </si>
  <si>
    <t>油盐调料盒</t>
  </si>
  <si>
    <t>四格不锈钢日式调料盒</t>
  </si>
  <si>
    <t>剪刀</t>
  </si>
  <si>
    <t>厨房强力剪（钢）</t>
  </si>
  <si>
    <t>炒勺</t>
  </si>
  <si>
    <t>12两53.5*14.7cm，430ml</t>
  </si>
  <si>
    <t>菜板（铁木）</t>
  </si>
  <si>
    <t>Φ45cm*10cm实木墩</t>
  </si>
  <si>
    <t>菜刀（钢柄）</t>
  </si>
  <si>
    <t>钢柄，前切后斩
何全利品牌职业厨师刀</t>
  </si>
  <si>
    <t>不锈钢洗菜盆</t>
  </si>
  <si>
    <t>反边Φ60cm</t>
  </si>
  <si>
    <t>菜篮</t>
  </si>
  <si>
    <t>PP材质白色方形
500*390*160
ZR-4108-7</t>
  </si>
  <si>
    <t>六格保温售饭台</t>
  </si>
  <si>
    <t>1800*700*800不锈钢材质联众SUS201/1.0； 份数盆1/1*4+1/2*2套；
下置平层板；配可调温控器，不锈钢发热管；设备功率：220v/3kw； 立柱Φ38*1.0mm，配子弹调节脚。</t>
  </si>
  <si>
    <t>件</t>
  </si>
  <si>
    <t>单孔收餐柜</t>
  </si>
  <si>
    <t>700*700*800/150
·不锈钢材质：SUS201/1.0mm；
·台面采用δ1.0mm不锈钢板材制作，台面加强处理；                                                                                                           ·立柱为Φ38*1.0mm无缝不锈钢圆管制作；
·配不锈钢可调子弹脚×4
·内置脚轮平板推车</t>
  </si>
  <si>
    <t>商用净水机</t>
  </si>
  <si>
    <t>大型厨房反渗透净水
产品尺寸：450（含旁通阀)*360*850mm
出水流量：2.5T/H
进水压力：0.1~0.4MPa
进水温度：0~50℃
400型：ATS*4支
更换方式：卡接式抛弃型滤芯</t>
  </si>
  <si>
    <t>热水器</t>
  </si>
  <si>
    <t>美的80L</t>
  </si>
  <si>
    <t>保温瓶</t>
  </si>
  <si>
    <t>2L，不锈钢材质</t>
  </si>
  <si>
    <t>多门消毒柜</t>
  </si>
  <si>
    <t>40门紫外线消毒柜
规格：1365*500*2000
·优质不锈钢材质·高温热风，电脑版
·横4格*竖10格
·小格内径尺寸：290*370*130
·温度：～125℃，自由设定
·消毒时间根据需求自由控时
·电源功率：220V/6KW</t>
  </si>
  <si>
    <t>四层货架</t>
  </si>
  <si>
    <t>1200*500*1550 ·不锈钢板材</t>
  </si>
  <si>
    <t>地磅秤</t>
  </si>
  <si>
    <t>规格：120KG
·折叠落地式
·带充电器</t>
  </si>
  <si>
    <t>操作台</t>
  </si>
  <si>
    <t>规格：1800*800*800
·不锈钢材质：联众SUS201/1.0；
·下置平板层板；
·台面加强处理，下衬加强筋1.0mm； 
·立柱为Φ50×1.0mm；
·配子弹调节脚</t>
  </si>
  <si>
    <t>平板车</t>
  </si>
  <si>
    <t>规格：900*600*900 
·不锈钢材质
·层板1.2mm，40*40*3.5mm角铁底座； 
·推把采用Φ32×1.2mm不锈钢管； 
·配耐磨重磅脚轮。</t>
  </si>
  <si>
    <t>不锈钢淀粉桶</t>
  </si>
  <si>
    <t>Φ44cm*40cm</t>
  </si>
  <si>
    <t>不锈钢米桶</t>
  </si>
  <si>
    <t>不锈钢面桶</t>
  </si>
  <si>
    <t>汤盆</t>
  </si>
  <si>
    <t>厚点的，带翻边</t>
  </si>
  <si>
    <t>收纳盒</t>
  </si>
  <si>
    <t>35cm*24cm*18cm</t>
  </si>
  <si>
    <t>自动电热开水器</t>
  </si>
  <si>
    <t>1、材质：不锈钢
 2、水箱容量： ≥55L
 3、功率： ≥9kW， 电源：380V50Hz
 4、供水量：开水 130L/H；
 5、 出水龙头：两开水
 6、加热管：采用 800 不锈钢加热管；</t>
  </si>
  <si>
    <t>面案子</t>
  </si>
  <si>
    <t>120cm*60cm*80cm
 1、台面采用不锈钢制作；
 2、台面厚度 1.0mm， 内衬 15mm ；
 3、下层板厚度 1.0mm；
 4、立柱Φ38×1.0mm 厚不锈钢圆管；
 5、配不锈钢可调子弹脚。</t>
  </si>
  <si>
    <t>张</t>
  </si>
  <si>
    <t>不锈钢垃圾盘</t>
  </si>
  <si>
    <t>35cm*23cm*14cm，内外双桶，脚踏款，10L</t>
  </si>
  <si>
    <t>全自动多功能绞肉机</t>
  </si>
  <si>
    <t>2.2L，不锈钢机身</t>
  </si>
  <si>
    <t>不锈钢水瓢</t>
  </si>
  <si>
    <t>口径16厘米</t>
  </si>
  <si>
    <t>蒸笼布</t>
  </si>
  <si>
    <t>40cm*60cm</t>
  </si>
  <si>
    <t>小笼包蒸笼屉</t>
  </si>
  <si>
    <t>Φ24cm，带手柄和硅胶垫</t>
  </si>
  <si>
    <t>天静宫收费站、庄子大道收费站</t>
  </si>
  <si>
    <t>一体式
1、开水20L/H,温开水80L/H，内胆容量18L
2、电压功率2kw/220v
3、三级超滤</t>
  </si>
  <si>
    <t>双眼电磁炒灶</t>
  </si>
  <si>
    <t xml:space="preserve">1850*1050*(800+350)
380V/15kw*2
1.高强度不锈钢材质，拉丝不锈钢一次成型面板                                                                                                                                      
2.采用凹面高频率专用线盘，可均匀加热锅底
3.194*84mm大屏LED高清显示屏，电子仿明火显示，瞬间火力大小模拟同步显示功能、功率、高温保护、累计用电量、线盘温度、故障等智能多功能显示显示屏外壳依据GB4208-2017通过IPX7防水测试
4.使用磁感≧8档火力调节开关，档位对应精确功率调节
</t>
  </si>
  <si>
    <t>电磁炒灶专用锅</t>
  </si>
  <si>
    <t>电磁专业锅，与电磁炒灶配套</t>
  </si>
  <si>
    <t>大型厨房反渗透净水，
产品尺寸：450（含旁通阀)*360*850mm
出水流量：2.5T/H
进水压力：0.1~0.4MPa
进水温度：0~50℃
400型：ATS*4支
更换方式：卡接式抛弃型滤芯</t>
  </si>
  <si>
    <t xml:space="preserve">德玛仕（DEMASHI）豆浆机 果汁沙冰破壁机商用4.5升大容量 </t>
  </si>
  <si>
    <t>定制，不小于500L冷冻冰柜</t>
  </si>
  <si>
    <t>2300*1200*1000，外壳采用优质不锈钢板材制作，净化芯体采用优质不锈钢板材自动成型制作；
2、采用自主研发数字智能数显高压电源，配备触控按钮液晶显示屏，大方直观；功率可自行调节。
3、净化芯体采用板式结构电场，电场采用双面锯齿双高压+低压复合式放电技术，材质为不锈钢。
4：利用阴极在高压电场中发射出来的电子，以及由电子碰撞空气分子而产生的负离子来捕捉油烟、黑烟、油雾粒子，使粒子带电，再利用电场的作用，使带电粒子被阳极所吸附，以达到清除、净化油烟的目的。烟管为不锈钢板材（6米含百叶）</t>
  </si>
  <si>
    <t>1400*700*800
不锈钢材质：联众SUS201/1.0mm；
立柱为Φ38*1.0mm不锈钢管制作；                                              脚配不锈钢子弹调节脚*4；含不锈钢下水口*2</t>
  </si>
  <si>
    <t xml:space="preserve">型号：M1-230E
·容量23L
</t>
  </si>
  <si>
    <t xml:space="preserve">型号：C22-RT22E01
电源：220V/2200W
尺寸：350*280*60
</t>
  </si>
  <si>
    <t>便携卡式炉</t>
  </si>
  <si>
    <t>岩谷</t>
  </si>
  <si>
    <t>筷子</t>
  </si>
  <si>
    <t>10双/板24cm</t>
  </si>
  <si>
    <t xml:space="preserve">1800*700*800不锈钢材质联众SUS201/1.0； 份数盆1/1*4+1/2*2套； 
下置平层板；配可调温控器，不锈钢发热管；设备功率：220v/3kw； 立柱Φ38*1.0mm，配子弹调节脚。 </t>
  </si>
  <si>
    <t>茶杯</t>
  </si>
  <si>
    <t>定制</t>
  </si>
  <si>
    <t>不锈钢米面桶</t>
  </si>
  <si>
    <t>Φ25cm</t>
  </si>
  <si>
    <t>杂粮收纳盒</t>
  </si>
  <si>
    <t>多功能绞肉机</t>
  </si>
  <si>
    <t>水瓢</t>
  </si>
  <si>
    <t>不锈钢，口径16厘米</t>
  </si>
  <si>
    <t>蒙城东收费站、蒙城西收费站、涡阳西收费站</t>
  </si>
  <si>
    <t>1850*1050*(800+350)
380V/15kw*2
1.高强度不锈钢材质，拉丝不锈钢一次成型面板                                                                                                                                      
2.采用凹面高频率专用线盘，可均匀加热锅底
3.194*84mm大屏LED高清显示屏，电子仿明火显示，瞬间火力大小模拟同步显示功能、功率、高温保护、累计用电量、线盘温度、故障等智能多功能显示显示屏外壳依据GB4208-2017通过IPX7防水测试
4.使用磁感≧8档火力调节开关，档位对应精确功率调节</t>
  </si>
  <si>
    <t>3000*1200*1000，外壳采用优质不锈钢板材制作，净化芯体采用优质不锈钢板材自动成型制作；
2、采用自主研发数字智能数显高压电源，配备触控按钮液晶显示屏，大方直观；功率可自行调节。
3、净化芯体采用板式结构电场，电场采用双面锯齿双高压+低压复合式放电技术，材质为不锈钢。
4：利用阴极在高压电场中发射出来的电子，以及由电子碰撞空气分子而产生的负离子来捕捉油烟、黑烟、油雾粒子，使粒子带电，再利用电场的作用，使带电粒子被阳极所吸附，以达到清除、净化油烟的目的。烟管为不锈钢板材（6米含百叶）</t>
  </si>
  <si>
    <t xml:space="preserve">厨房强力剪（钢）
</t>
  </si>
  <si>
    <t>合计</t>
  </si>
  <si>
    <t>备注:所有外购设备需符合国家现行规范标准制造，外购产品进场前需报甲方确认品牌，并满足甲方验收要求，在进场时提供产品合格证、检测报告等相关技术资料。</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</si>
</sst>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27">
    <font>
      <sz val="11"/>
      <color theme="1"/>
      <name val="宋体"/>
      <charset val="134"/>
      <scheme val="minor"/>
    </font>
    <font>
      <sz val="18"/>
      <color theme="1"/>
      <name val="宋体"/>
      <charset val="134"/>
      <scheme val="minor"/>
    </font>
    <font>
      <b/>
      <sz val="10"/>
      <color theme="1"/>
      <name val="宋体"/>
      <charset val="134"/>
    </font>
    <font>
      <sz val="10"/>
      <color theme="1"/>
      <name val="宋体"/>
      <charset val="134"/>
    </font>
    <font>
      <sz val="11"/>
      <color theme="1"/>
      <name val="仿宋_GB2312"/>
      <charset val="134"/>
    </font>
    <font>
      <sz val="11"/>
      <name val="仿宋_GB2312"/>
      <charset val="134"/>
    </font>
    <font>
      <sz val="10"/>
      <name val="宋体"/>
      <charset val="134"/>
    </font>
    <font>
      <b/>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0">
    <xf numFmtId="0" fontId="0" fillId="0" borderId="0" xfId="0">
      <alignment vertical="center"/>
    </xf>
    <xf numFmtId="0" fontId="0" fillId="0" borderId="0" xfId="0" applyFill="1" applyAlignment="1">
      <alignment vertical="center"/>
    </xf>
    <xf numFmtId="0" fontId="0" fillId="0" borderId="0" xfId="0" applyFill="1" applyAlignment="1">
      <alignment horizontal="center"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1" xfId="0" applyFont="1" applyFill="1" applyBorder="1" applyAlignment="1">
      <alignment horizontal="left" vertical="top" wrapText="1"/>
    </xf>
    <xf numFmtId="0" fontId="0" fillId="0" borderId="1" xfId="0" applyFont="1" applyFill="1" applyBorder="1" applyAlignment="1">
      <alignment horizontal="center" vertical="center"/>
    </xf>
    <xf numFmtId="0" fontId="0" fillId="0" borderId="1" xfId="0" applyFont="1" applyFill="1" applyBorder="1" applyAlignment="1">
      <alignment vertical="center"/>
    </xf>
    <xf numFmtId="0" fontId="0"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7" fillId="0" borderId="1" xfId="0" applyFont="1" applyFill="1" applyBorder="1" applyAlignment="1">
      <alignment horizontal="left" vertical="center" wrapText="1"/>
    </xf>
    <xf numFmtId="0" fontId="7"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cellimages.xml.rels><?xml version="1.0" encoding="UTF-8" standalone="yes"?>
<Relationships xmlns="http://schemas.openxmlformats.org/package/2006/relationships"><Relationship Id="rId9" Type="http://schemas.openxmlformats.org/officeDocument/2006/relationships/image" Target="media/image9.png"/><Relationship Id="rId8" Type="http://schemas.openxmlformats.org/officeDocument/2006/relationships/image" Target="media/image8.jpeg"/><Relationship Id="rId7" Type="http://schemas.openxmlformats.org/officeDocument/2006/relationships/image" Target="media/image7.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 Id="rId3" Type="http://schemas.openxmlformats.org/officeDocument/2006/relationships/image" Target="media/image3.jpeg"/><Relationship Id="rId27" Type="http://schemas.openxmlformats.org/officeDocument/2006/relationships/image" Target="media/image26.png"/><Relationship Id="rId26" Type="http://schemas.openxmlformats.org/officeDocument/2006/relationships/image" Target="media/image25.png"/><Relationship Id="rId25" Type="http://schemas.openxmlformats.org/officeDocument/2006/relationships/image" Target="media/image24.png"/><Relationship Id="rId24" Type="http://schemas.openxmlformats.org/officeDocument/2006/relationships/image" Target="media/image23.png"/><Relationship Id="rId23" Type="http://schemas.openxmlformats.org/officeDocument/2006/relationships/image" Target="media/image22.png"/><Relationship Id="rId22" Type="http://schemas.openxmlformats.org/officeDocument/2006/relationships/image" Target="media/image21.png"/><Relationship Id="rId21" Type="http://schemas.openxmlformats.org/officeDocument/2006/relationships/image" Target="media/image20.png"/><Relationship Id="rId20" Type="http://schemas.openxmlformats.org/officeDocument/2006/relationships/image" Target="media/image19.png"/><Relationship Id="rId2" Type="http://schemas.openxmlformats.org/officeDocument/2006/relationships/image" Target="media/image2.png"/><Relationship Id="rId19" Type="http://schemas.openxmlformats.org/officeDocument/2006/relationships/image" Target="media/image18.png"/><Relationship Id="rId18" Type="http://schemas.openxmlformats.org/officeDocument/2006/relationships/image" Target="media/image17.png"/><Relationship Id="rId17" Type="http://schemas.openxmlformats.org/officeDocument/2006/relationships/image" Target="media/image16.jpeg"/><Relationship Id="rId16" Type="http://schemas.openxmlformats.org/officeDocument/2006/relationships/image" Target="media/image15.png"/><Relationship Id="rId15" Type="http://schemas.openxmlformats.org/officeDocument/2006/relationships/image" Target="media/image14.jpeg"/><Relationship Id="rId14" Type="http://schemas.openxmlformats.org/officeDocument/2006/relationships/image" Target="NULL" TargetMode="External"/><Relationship Id="rId13" Type="http://schemas.openxmlformats.org/officeDocument/2006/relationships/image" Target="media/image13.png"/><Relationship Id="rId12" Type="http://schemas.openxmlformats.org/officeDocument/2006/relationships/image" Target="media/image12.png"/><Relationship Id="rId11" Type="http://schemas.openxmlformats.org/officeDocument/2006/relationships/image" Target="media/image11.png"/><Relationship Id="rId10" Type="http://schemas.openxmlformats.org/officeDocument/2006/relationships/image" Target="media/image10.png"/><Relationship Id="rId1" Type="http://schemas.openxmlformats.org/officeDocument/2006/relationships/image" Target="media/image1.jpeg"/></Relationships>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www.wps.cn/officeDocument/2020/cellImage" Target="cellimag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40"/>
  <sheetViews>
    <sheetView tabSelected="1" topLeftCell="A130" workbookViewId="0">
      <selection activeCell="G139" sqref="G139"/>
    </sheetView>
  </sheetViews>
  <sheetFormatPr defaultColWidth="9" defaultRowHeight="13.5"/>
  <cols>
    <col min="1" max="1" width="6.375" style="1" customWidth="1"/>
    <col min="2" max="3" width="9" style="1"/>
    <col min="4" max="4" width="32" style="2" customWidth="1"/>
    <col min="5" max="6" width="9" style="1"/>
    <col min="7" max="7" width="12.5" style="1" customWidth="1"/>
    <col min="8" max="8" width="12.25" style="1" customWidth="1"/>
    <col min="9" max="9" width="20.25" style="1" customWidth="1"/>
    <col min="10" max="16379" width="9" style="1"/>
  </cols>
  <sheetData>
    <row r="1" s="1" customFormat="1" ht="47" customHeight="1" spans="1:9">
      <c r="A1" s="3" t="s">
        <v>0</v>
      </c>
      <c r="B1" s="3"/>
      <c r="C1" s="3"/>
      <c r="D1" s="3"/>
      <c r="E1" s="3"/>
      <c r="F1" s="3"/>
      <c r="G1" s="3"/>
      <c r="H1" s="3"/>
      <c r="I1" s="3"/>
    </row>
    <row r="2" s="1" customFormat="1" ht="41" customHeight="1" spans="1:9">
      <c r="A2" s="4" t="s">
        <v>1</v>
      </c>
      <c r="B2" s="4" t="s">
        <v>2</v>
      </c>
      <c r="C2" s="5" t="s">
        <v>3</v>
      </c>
      <c r="D2" s="5" t="s">
        <v>4</v>
      </c>
      <c r="E2" s="4" t="s">
        <v>5</v>
      </c>
      <c r="F2" s="4" t="s">
        <v>6</v>
      </c>
      <c r="G2" s="4" t="s">
        <v>7</v>
      </c>
      <c r="H2" s="4" t="s">
        <v>8</v>
      </c>
      <c r="I2" s="4" t="s">
        <v>9</v>
      </c>
    </row>
    <row r="3" s="1" customFormat="1" ht="123.4" spans="1:9">
      <c r="A3" s="6">
        <v>1</v>
      </c>
      <c r="B3" s="7" t="s">
        <v>10</v>
      </c>
      <c r="C3" s="7" t="s">
        <v>11</v>
      </c>
      <c r="D3" s="7" t="s">
        <v>12</v>
      </c>
      <c r="E3" s="7" t="s">
        <v>13</v>
      </c>
      <c r="F3" s="7">
        <v>1</v>
      </c>
      <c r="G3" s="8"/>
      <c r="H3" s="6">
        <f>G3*F3</f>
        <v>0</v>
      </c>
      <c r="I3" s="7" t="str">
        <f>_xlfn.DISPIMG("ID_9C529DD74BE042B9897F0A59FA6471D5",1)</f>
        <v>=DISPIMG("ID_9C529DD74BE042B9897F0A59FA6471D5",1)</v>
      </c>
    </row>
    <row r="4" s="1" customFormat="1" ht="96" spans="1:9">
      <c r="A4" s="6">
        <v>2</v>
      </c>
      <c r="B4" s="7"/>
      <c r="C4" s="7" t="s">
        <v>14</v>
      </c>
      <c r="D4" s="7" t="s">
        <v>15</v>
      </c>
      <c r="E4" s="7" t="s">
        <v>16</v>
      </c>
      <c r="F4" s="7">
        <v>1</v>
      </c>
      <c r="G4" s="9"/>
      <c r="H4" s="6">
        <f t="shared" ref="H4:H35" si="0">G4*F4</f>
        <v>0</v>
      </c>
      <c r="I4" s="14" t="str">
        <f>_xlfn.DISPIMG("ID_772D58447C264F8BA7A627F4751999BA",1)</f>
        <v>=DISPIMG("ID_772D58447C264F8BA7A627F4751999BA",1)</v>
      </c>
    </row>
    <row r="5" s="1" customFormat="1" ht="132" spans="1:9">
      <c r="A5" s="6">
        <v>3</v>
      </c>
      <c r="B5" s="7"/>
      <c r="C5" s="7" t="s">
        <v>17</v>
      </c>
      <c r="D5" s="7" t="s">
        <v>18</v>
      </c>
      <c r="E5" s="7" t="s">
        <v>13</v>
      </c>
      <c r="F5" s="7">
        <v>1</v>
      </c>
      <c r="G5" s="9"/>
      <c r="H5" s="6">
        <f t="shared" si="0"/>
        <v>0</v>
      </c>
      <c r="I5" s="14" t="str">
        <f>_xlfn.DISPIMG("ID_54EB7C2956774EED8E2F44047E35FD6A",1)</f>
        <v>=DISPIMG("ID_54EB7C2956774EED8E2F44047E35FD6A",1)</v>
      </c>
    </row>
    <row r="6" s="1" customFormat="1" ht="29" spans="1:9">
      <c r="A6" s="6">
        <v>4</v>
      </c>
      <c r="B6" s="7"/>
      <c r="C6" s="7" t="s">
        <v>19</v>
      </c>
      <c r="D6" s="7" t="s">
        <v>20</v>
      </c>
      <c r="E6" s="7" t="s">
        <v>21</v>
      </c>
      <c r="F6" s="7">
        <v>1</v>
      </c>
      <c r="G6" s="9"/>
      <c r="H6" s="6">
        <f t="shared" si="0"/>
        <v>0</v>
      </c>
      <c r="I6" s="14" t="str">
        <f>_xlfn.DISPIMG("ID_F657C0C46342493AAA16B18C97E0EFF2",1)</f>
        <v>=DISPIMG("ID_F657C0C46342493AAA16B18C97E0EFF2",1)</v>
      </c>
    </row>
    <row r="7" s="1" customFormat="1" ht="28.65" spans="1:9">
      <c r="A7" s="6">
        <v>5</v>
      </c>
      <c r="B7" s="7"/>
      <c r="C7" s="7" t="s">
        <v>22</v>
      </c>
      <c r="D7" s="7" t="s">
        <v>23</v>
      </c>
      <c r="E7" s="7" t="s">
        <v>21</v>
      </c>
      <c r="F7" s="7">
        <v>1</v>
      </c>
      <c r="G7" s="9"/>
      <c r="H7" s="6">
        <f t="shared" si="0"/>
        <v>0</v>
      </c>
      <c r="I7" s="14" t="str">
        <f>_xlfn.DISPIMG("ID_A33C6B598C7441B480205749645B1E43",1)</f>
        <v>=DISPIMG("ID_A33C6B598C7441B480205749645B1E43",1)</v>
      </c>
    </row>
    <row r="8" s="1" customFormat="1" ht="33.4" spans="1:9">
      <c r="A8" s="6">
        <v>6</v>
      </c>
      <c r="B8" s="7"/>
      <c r="C8" s="7" t="s">
        <v>24</v>
      </c>
      <c r="D8" s="7" t="s">
        <v>25</v>
      </c>
      <c r="E8" s="7" t="s">
        <v>21</v>
      </c>
      <c r="F8" s="7">
        <v>1</v>
      </c>
      <c r="G8" s="9"/>
      <c r="H8" s="6">
        <f t="shared" si="0"/>
        <v>0</v>
      </c>
      <c r="I8" s="14" t="str">
        <f>_xlfn.DISPIMG("ID_4C468AED059142F7A655EA493BBBE970",1)</f>
        <v>=DISPIMG("ID_4C468AED059142F7A655EA493BBBE970",1)</v>
      </c>
    </row>
    <row r="9" s="1" customFormat="1" ht="48" spans="1:9">
      <c r="A9" s="6">
        <v>7</v>
      </c>
      <c r="B9" s="7"/>
      <c r="C9" s="7" t="s">
        <v>26</v>
      </c>
      <c r="D9" s="7" t="s">
        <v>27</v>
      </c>
      <c r="E9" s="7" t="s">
        <v>13</v>
      </c>
      <c r="F9" s="7">
        <v>1</v>
      </c>
      <c r="G9" s="9"/>
      <c r="H9" s="6">
        <f t="shared" si="0"/>
        <v>0</v>
      </c>
      <c r="I9" s="14" t="str">
        <f>_xlfn.DISPIMG("ID_F8E428F3F2AA4F8BA6E6D6693496F80C",1)</f>
        <v>=DISPIMG("ID_F8E428F3F2AA4F8BA6E6D6693496F80C",1)</v>
      </c>
    </row>
    <row r="10" s="1" customFormat="1" ht="33.85" spans="1:9">
      <c r="A10" s="6">
        <v>8</v>
      </c>
      <c r="B10" s="7"/>
      <c r="C10" s="7" t="s">
        <v>28</v>
      </c>
      <c r="D10" s="7" t="s">
        <v>29</v>
      </c>
      <c r="E10" s="7" t="s">
        <v>13</v>
      </c>
      <c r="F10" s="7">
        <v>1</v>
      </c>
      <c r="G10" s="9"/>
      <c r="H10" s="6">
        <f t="shared" si="0"/>
        <v>0</v>
      </c>
      <c r="I10" s="14" t="str">
        <f>_xlfn.DISPIMG("ID_76E6B644DE684A3FA4020C1A7F7B92B3",1)</f>
        <v>=DISPIMG("ID_76E6B644DE684A3FA4020C1A7F7B92B3",1)</v>
      </c>
    </row>
    <row r="11" s="1" customFormat="1" ht="84" spans="1:9">
      <c r="A11" s="6">
        <v>9</v>
      </c>
      <c r="B11" s="7"/>
      <c r="C11" s="7" t="s">
        <v>30</v>
      </c>
      <c r="D11" s="7" t="s">
        <v>31</v>
      </c>
      <c r="E11" s="7" t="s">
        <v>13</v>
      </c>
      <c r="F11" s="7">
        <v>1</v>
      </c>
      <c r="G11" s="9"/>
      <c r="H11" s="6">
        <f t="shared" si="0"/>
        <v>0</v>
      </c>
      <c r="I11" s="14" t="str">
        <f>_xlfn.DISPIMG("ID_1D579362D27E45F180619EA030E7AAA7",1)</f>
        <v>=DISPIMG("ID_1D579362D27E45F180619EA030E7AAA7",1)</v>
      </c>
    </row>
    <row r="12" s="1" customFormat="1" ht="60" spans="1:9">
      <c r="A12" s="6">
        <v>10</v>
      </c>
      <c r="B12" s="7"/>
      <c r="C12" s="7" t="s">
        <v>32</v>
      </c>
      <c r="D12" s="7" t="s">
        <v>33</v>
      </c>
      <c r="E12" s="7" t="s">
        <v>21</v>
      </c>
      <c r="F12" s="7">
        <v>2</v>
      </c>
      <c r="G12" s="9"/>
      <c r="H12" s="6">
        <f t="shared" si="0"/>
        <v>0</v>
      </c>
      <c r="I12" s="14" t="str">
        <f>_xlfn.DISPIMG("ID_E6256E26DCE44BE4B3C6B80A5CE9EF68",1)</f>
        <v>=DISPIMG("ID_E6256E26DCE44BE4B3C6B80A5CE9EF68",1)</v>
      </c>
    </row>
    <row r="13" s="1" customFormat="1" ht="192" spans="1:9">
      <c r="A13" s="6">
        <v>11</v>
      </c>
      <c r="B13" s="7"/>
      <c r="C13" s="7" t="s">
        <v>34</v>
      </c>
      <c r="D13" s="7" t="s">
        <v>35</v>
      </c>
      <c r="E13" s="7" t="s">
        <v>36</v>
      </c>
      <c r="F13" s="7">
        <v>1</v>
      </c>
      <c r="G13" s="9"/>
      <c r="H13" s="6">
        <f t="shared" si="0"/>
        <v>0</v>
      </c>
      <c r="I13" s="14" t="str">
        <f>_xlfn.DISPIMG("ID_23996F36150C41788B168CD9CC9D43C2",1)</f>
        <v>=DISPIMG("ID_23996F36150C41788B168CD9CC9D43C2",1)</v>
      </c>
    </row>
    <row r="14" s="1" customFormat="1" ht="72" spans="1:9">
      <c r="A14" s="6">
        <v>12</v>
      </c>
      <c r="B14" s="7"/>
      <c r="C14" s="7" t="s">
        <v>37</v>
      </c>
      <c r="D14" s="7" t="s">
        <v>38</v>
      </c>
      <c r="E14" s="7" t="s">
        <v>13</v>
      </c>
      <c r="F14" s="7">
        <v>2</v>
      </c>
      <c r="G14" s="9"/>
      <c r="H14" s="6">
        <f t="shared" si="0"/>
        <v>0</v>
      </c>
      <c r="I14" s="14" t="str">
        <f>_xlfn.DISPIMG("ID_D4A480BC9B45445396C4691A39F1BB03",1)</f>
        <v>=DISPIMG("ID_D4A480BC9B45445396C4691A39F1BB03",1)</v>
      </c>
    </row>
    <row r="15" s="1" customFormat="1" ht="30.85" spans="1:9">
      <c r="A15" s="6">
        <v>13</v>
      </c>
      <c r="B15" s="7"/>
      <c r="C15" s="7" t="s">
        <v>39</v>
      </c>
      <c r="D15" s="7" t="s">
        <v>40</v>
      </c>
      <c r="E15" s="7" t="s">
        <v>13</v>
      </c>
      <c r="F15" s="7">
        <v>1</v>
      </c>
      <c r="G15" s="9"/>
      <c r="H15" s="6">
        <f t="shared" si="0"/>
        <v>0</v>
      </c>
      <c r="I15" s="14" t="str">
        <f>_xlfn.DISPIMG("ID_515438262E2C41208826B35BE39A310E",1)</f>
        <v>=DISPIMG("ID_515438262E2C41208826B35BE39A310E",1)</v>
      </c>
    </row>
    <row r="16" s="1" customFormat="1" ht="36" spans="1:9">
      <c r="A16" s="6">
        <v>14</v>
      </c>
      <c r="B16" s="7"/>
      <c r="C16" s="7" t="s">
        <v>41</v>
      </c>
      <c r="D16" s="7" t="s">
        <v>42</v>
      </c>
      <c r="E16" s="7" t="s">
        <v>13</v>
      </c>
      <c r="F16" s="7">
        <v>1</v>
      </c>
      <c r="G16" s="9"/>
      <c r="H16" s="6">
        <f t="shared" si="0"/>
        <v>0</v>
      </c>
      <c r="I16" s="14" t="str">
        <f>_xlfn.DISPIMG("ID_F6A2A442E58D4E5EA0B3C2B2E10EE30C",1)</f>
        <v>=DISPIMG("ID_F6A2A442E58D4E5EA0B3C2B2E10EE30C",1)</v>
      </c>
    </row>
    <row r="17" s="1" customFormat="1" spans="1:9">
      <c r="A17" s="6">
        <v>15</v>
      </c>
      <c r="B17" s="7"/>
      <c r="C17" s="7" t="s">
        <v>43</v>
      </c>
      <c r="D17" s="7" t="s">
        <v>44</v>
      </c>
      <c r="E17" s="7" t="s">
        <v>13</v>
      </c>
      <c r="F17" s="7">
        <v>20</v>
      </c>
      <c r="G17" s="9"/>
      <c r="H17" s="6">
        <f t="shared" si="0"/>
        <v>0</v>
      </c>
      <c r="I17" s="14"/>
    </row>
    <row r="18" s="1" customFormat="1" spans="1:9">
      <c r="A18" s="6">
        <v>16</v>
      </c>
      <c r="B18" s="7"/>
      <c r="C18" s="7" t="s">
        <v>45</v>
      </c>
      <c r="D18" s="7" t="s">
        <v>46</v>
      </c>
      <c r="E18" s="7" t="s">
        <v>13</v>
      </c>
      <c r="F18" s="7">
        <v>1</v>
      </c>
      <c r="G18" s="9"/>
      <c r="H18" s="6">
        <f t="shared" si="0"/>
        <v>0</v>
      </c>
      <c r="I18" s="14"/>
    </row>
    <row r="19" s="1" customFormat="1" spans="1:9">
      <c r="A19" s="6">
        <v>17</v>
      </c>
      <c r="B19" s="7"/>
      <c r="C19" s="7" t="s">
        <v>47</v>
      </c>
      <c r="D19" s="7" t="s">
        <v>48</v>
      </c>
      <c r="E19" s="7" t="s">
        <v>21</v>
      </c>
      <c r="F19" s="7">
        <v>1</v>
      </c>
      <c r="G19" s="9"/>
      <c r="H19" s="6">
        <f t="shared" si="0"/>
        <v>0</v>
      </c>
      <c r="I19" s="14"/>
    </row>
    <row r="20" s="1" customFormat="1" spans="1:9">
      <c r="A20" s="6">
        <v>18</v>
      </c>
      <c r="B20" s="7"/>
      <c r="C20" s="7" t="s">
        <v>49</v>
      </c>
      <c r="D20" s="7" t="s">
        <v>50</v>
      </c>
      <c r="E20" s="7" t="s">
        <v>21</v>
      </c>
      <c r="F20" s="7">
        <v>2</v>
      </c>
      <c r="G20" s="9"/>
      <c r="H20" s="6">
        <f t="shared" si="0"/>
        <v>0</v>
      </c>
      <c r="I20" s="14"/>
    </row>
    <row r="21" s="1" customFormat="1" spans="1:9">
      <c r="A21" s="6">
        <v>19</v>
      </c>
      <c r="B21" s="7"/>
      <c r="C21" s="7" t="s">
        <v>51</v>
      </c>
      <c r="D21" s="7" t="s">
        <v>52</v>
      </c>
      <c r="E21" s="7" t="s">
        <v>21</v>
      </c>
      <c r="F21" s="7">
        <v>2</v>
      </c>
      <c r="G21" s="9"/>
      <c r="H21" s="6">
        <f t="shared" si="0"/>
        <v>0</v>
      </c>
      <c r="I21" s="14"/>
    </row>
    <row r="22" s="1" customFormat="1" ht="24" spans="1:9">
      <c r="A22" s="6">
        <v>20</v>
      </c>
      <c r="B22" s="7"/>
      <c r="C22" s="7" t="s">
        <v>53</v>
      </c>
      <c r="D22" s="7" t="s">
        <v>54</v>
      </c>
      <c r="E22" s="7" t="s">
        <v>21</v>
      </c>
      <c r="F22" s="7">
        <v>2</v>
      </c>
      <c r="G22" s="9"/>
      <c r="H22" s="6">
        <f t="shared" si="0"/>
        <v>0</v>
      </c>
      <c r="I22" s="14"/>
    </row>
    <row r="23" s="1" customFormat="1" ht="24" spans="1:9">
      <c r="A23" s="6">
        <v>21</v>
      </c>
      <c r="B23" s="7"/>
      <c r="C23" s="7" t="s">
        <v>55</v>
      </c>
      <c r="D23" s="7" t="s">
        <v>56</v>
      </c>
      <c r="E23" s="7" t="s">
        <v>21</v>
      </c>
      <c r="F23" s="7">
        <v>4</v>
      </c>
      <c r="G23" s="9"/>
      <c r="H23" s="6">
        <f t="shared" si="0"/>
        <v>0</v>
      </c>
      <c r="I23" s="14"/>
    </row>
    <row r="24" s="1" customFormat="1" ht="24" spans="1:9">
      <c r="A24" s="6">
        <v>22</v>
      </c>
      <c r="B24" s="7"/>
      <c r="C24" s="7" t="s">
        <v>57</v>
      </c>
      <c r="D24" s="7" t="s">
        <v>58</v>
      </c>
      <c r="E24" s="7" t="s">
        <v>21</v>
      </c>
      <c r="F24" s="7">
        <v>4</v>
      </c>
      <c r="G24" s="9"/>
      <c r="H24" s="6">
        <f t="shared" si="0"/>
        <v>0</v>
      </c>
      <c r="I24" s="14"/>
    </row>
    <row r="25" s="1" customFormat="1" ht="36" spans="1:9">
      <c r="A25" s="6">
        <v>23</v>
      </c>
      <c r="B25" s="7"/>
      <c r="C25" s="7" t="s">
        <v>59</v>
      </c>
      <c r="D25" s="7" t="s">
        <v>60</v>
      </c>
      <c r="E25" s="7" t="s">
        <v>36</v>
      </c>
      <c r="F25" s="7">
        <v>20</v>
      </c>
      <c r="G25" s="9"/>
      <c r="H25" s="6">
        <f t="shared" si="0"/>
        <v>0</v>
      </c>
      <c r="I25" s="14"/>
    </row>
    <row r="26" s="1" customFormat="1" ht="60" spans="1:9">
      <c r="A26" s="6">
        <v>24</v>
      </c>
      <c r="B26" s="7"/>
      <c r="C26" s="7" t="s">
        <v>61</v>
      </c>
      <c r="D26" s="7" t="s">
        <v>62</v>
      </c>
      <c r="E26" s="7" t="s">
        <v>63</v>
      </c>
      <c r="F26" s="7">
        <v>1</v>
      </c>
      <c r="G26" s="9"/>
      <c r="H26" s="6">
        <f t="shared" si="0"/>
        <v>0</v>
      </c>
      <c r="I26" s="14" t="str">
        <f>_xlfn.DISPIMG("ID_9907203A3DC848C484FAE32C5704E79E",1)</f>
        <v>=DISPIMG("ID_9907203A3DC848C484FAE32C5704E79E",1)</v>
      </c>
    </row>
    <row r="27" s="1" customFormat="1" ht="84" spans="1:9">
      <c r="A27" s="6">
        <v>25</v>
      </c>
      <c r="B27" s="7"/>
      <c r="C27" s="7" t="s">
        <v>64</v>
      </c>
      <c r="D27" s="7" t="s">
        <v>65</v>
      </c>
      <c r="E27" s="7" t="s">
        <v>21</v>
      </c>
      <c r="F27" s="7">
        <v>1</v>
      </c>
      <c r="G27" s="9"/>
      <c r="H27" s="6">
        <f t="shared" si="0"/>
        <v>0</v>
      </c>
      <c r="I27" s="15" t="str">
        <f>_xlfn.DISPIMG("ID_208F1B0BE73A470899488DD95395A52B",1)</f>
        <v>=DISPIMG("ID_208F1B0BE73A470899488DD95395A52B",1)</v>
      </c>
    </row>
    <row r="28" s="1" customFormat="1" ht="84" spans="1:9">
      <c r="A28" s="6">
        <v>26</v>
      </c>
      <c r="B28" s="7"/>
      <c r="C28" s="7" t="s">
        <v>66</v>
      </c>
      <c r="D28" s="7" t="s">
        <v>67</v>
      </c>
      <c r="E28" s="7" t="s">
        <v>13</v>
      </c>
      <c r="F28" s="7">
        <v>1</v>
      </c>
      <c r="G28" s="9"/>
      <c r="H28" s="6">
        <f t="shared" si="0"/>
        <v>0</v>
      </c>
      <c r="I28" s="15" t="str">
        <f>_xlfn.DISPIMG("ID_1654A286422C497CA6740360B623A58D",1)</f>
        <v>=DISPIMG("ID_1654A286422C497CA6740360B623A58D",1)</v>
      </c>
    </row>
    <row r="29" s="1" customFormat="1" spans="1:9">
      <c r="A29" s="6">
        <v>27</v>
      </c>
      <c r="B29" s="7"/>
      <c r="C29" s="7" t="s">
        <v>68</v>
      </c>
      <c r="D29" s="7" t="s">
        <v>69</v>
      </c>
      <c r="E29" s="7" t="s">
        <v>13</v>
      </c>
      <c r="F29" s="7">
        <v>1</v>
      </c>
      <c r="G29" s="9"/>
      <c r="H29" s="6">
        <f t="shared" si="0"/>
        <v>0</v>
      </c>
      <c r="I29" s="14"/>
    </row>
    <row r="30" s="1" customFormat="1" spans="1:9">
      <c r="A30" s="6">
        <v>28</v>
      </c>
      <c r="B30" s="7"/>
      <c r="C30" s="7" t="s">
        <v>70</v>
      </c>
      <c r="D30" s="7" t="s">
        <v>71</v>
      </c>
      <c r="E30" s="7" t="s">
        <v>21</v>
      </c>
      <c r="F30" s="7">
        <v>6</v>
      </c>
      <c r="G30" s="9"/>
      <c r="H30" s="6">
        <f t="shared" si="0"/>
        <v>0</v>
      </c>
      <c r="I30" s="14"/>
    </row>
    <row r="31" s="1" customFormat="1" ht="96" spans="1:9">
      <c r="A31" s="6">
        <v>29</v>
      </c>
      <c r="B31" s="7"/>
      <c r="C31" s="7" t="s">
        <v>72</v>
      </c>
      <c r="D31" s="7" t="s">
        <v>73</v>
      </c>
      <c r="E31" s="7" t="s">
        <v>21</v>
      </c>
      <c r="F31" s="7">
        <v>1</v>
      </c>
      <c r="G31" s="9"/>
      <c r="H31" s="6">
        <f t="shared" si="0"/>
        <v>0</v>
      </c>
      <c r="I31" s="14" t="str">
        <f>_xlfn.DISPIMG("ID_E2390D41094D4F6B939539DBE7EAA74A",1)</f>
        <v>=DISPIMG("ID_E2390D41094D4F6B939539DBE7EAA74A",1)</v>
      </c>
    </row>
    <row r="32" s="1" customFormat="1" ht="44.1" spans="1:9">
      <c r="A32" s="6">
        <v>30</v>
      </c>
      <c r="B32" s="7"/>
      <c r="C32" s="7" t="s">
        <v>74</v>
      </c>
      <c r="D32" s="7" t="s">
        <v>75</v>
      </c>
      <c r="E32" s="7" t="s">
        <v>21</v>
      </c>
      <c r="F32" s="7">
        <v>2</v>
      </c>
      <c r="G32" s="9"/>
      <c r="H32" s="6">
        <f t="shared" si="0"/>
        <v>0</v>
      </c>
      <c r="I32" s="14" t="str">
        <f>_xlfn.DISPIMG("ID_273FC49FC2E243BEAB2A49AE87AD4996",1)</f>
        <v>=DISPIMG("ID_273FC49FC2E243BEAB2A49AE87AD4996",1)</v>
      </c>
    </row>
    <row r="33" s="1" customFormat="1" ht="36" spans="1:9">
      <c r="A33" s="6">
        <v>31</v>
      </c>
      <c r="B33" s="7"/>
      <c r="C33" s="7" t="s">
        <v>76</v>
      </c>
      <c r="D33" s="7" t="s">
        <v>77</v>
      </c>
      <c r="E33" s="7" t="s">
        <v>21</v>
      </c>
      <c r="F33" s="7">
        <v>1</v>
      </c>
      <c r="G33" s="9"/>
      <c r="H33" s="6">
        <f t="shared" si="0"/>
        <v>0</v>
      </c>
      <c r="I33" s="14" t="str">
        <f>_xlfn.DISPIMG("ID_34EDE6D83F9C47408433D2A25F8887BB",1)</f>
        <v>=DISPIMG("ID_34EDE6D83F9C47408433D2A25F8887BB",1)</v>
      </c>
    </row>
    <row r="34" s="1" customFormat="1" ht="72" spans="1:9">
      <c r="A34" s="6">
        <v>32</v>
      </c>
      <c r="B34" s="7"/>
      <c r="C34" s="7" t="s">
        <v>78</v>
      </c>
      <c r="D34" s="7" t="s">
        <v>79</v>
      </c>
      <c r="E34" s="7" t="s">
        <v>13</v>
      </c>
      <c r="F34" s="7">
        <v>2</v>
      </c>
      <c r="G34" s="9"/>
      <c r="H34" s="6">
        <f t="shared" si="0"/>
        <v>0</v>
      </c>
      <c r="I34" s="14" t="str">
        <f>_xlfn.DISPIMG("ID_FFAB4263E32E43AD854C7425E5E53268",1)</f>
        <v>=DISPIMG("ID_FFAB4263E32E43AD854C7425E5E53268",1)</v>
      </c>
    </row>
    <row r="35" s="1" customFormat="1" ht="60" spans="1:9">
      <c r="A35" s="6">
        <v>33</v>
      </c>
      <c r="B35" s="7"/>
      <c r="C35" s="7" t="s">
        <v>80</v>
      </c>
      <c r="D35" s="7" t="s">
        <v>81</v>
      </c>
      <c r="E35" s="7" t="s">
        <v>21</v>
      </c>
      <c r="F35" s="7">
        <v>1</v>
      </c>
      <c r="G35" s="9"/>
      <c r="H35" s="6">
        <f t="shared" si="0"/>
        <v>0</v>
      </c>
      <c r="I35" s="14" t="str">
        <f>_xlfn.DISPIMG("ID_81D534DE06624FC2AD122373954464AC",1)</f>
        <v>=DISPIMG("ID_81D534DE06624FC2AD122373954464AC",1)</v>
      </c>
    </row>
    <row r="36" s="1" customFormat="1" ht="24" spans="1:9">
      <c r="A36" s="6">
        <v>34</v>
      </c>
      <c r="B36" s="7"/>
      <c r="C36" s="7" t="s">
        <v>82</v>
      </c>
      <c r="D36" s="7" t="s">
        <v>83</v>
      </c>
      <c r="E36" s="6" t="s">
        <v>21</v>
      </c>
      <c r="F36" s="6">
        <v>1</v>
      </c>
      <c r="G36" s="10"/>
      <c r="H36" s="6">
        <f t="shared" ref="H36:H67" si="1">G36*F36</f>
        <v>0</v>
      </c>
      <c r="I36" s="14"/>
    </row>
    <row r="37" s="1" customFormat="1" spans="1:9">
      <c r="A37" s="6">
        <v>35</v>
      </c>
      <c r="B37" s="7"/>
      <c r="C37" s="7" t="s">
        <v>84</v>
      </c>
      <c r="D37" s="7" t="s">
        <v>83</v>
      </c>
      <c r="E37" s="6" t="s">
        <v>21</v>
      </c>
      <c r="F37" s="6">
        <v>1</v>
      </c>
      <c r="G37" s="10"/>
      <c r="H37" s="6">
        <f t="shared" si="1"/>
        <v>0</v>
      </c>
      <c r="I37" s="14"/>
    </row>
    <row r="38" s="1" customFormat="1" spans="1:9">
      <c r="A38" s="6">
        <v>36</v>
      </c>
      <c r="B38" s="7"/>
      <c r="C38" s="7" t="s">
        <v>85</v>
      </c>
      <c r="D38" s="7" t="s">
        <v>83</v>
      </c>
      <c r="E38" s="6" t="s">
        <v>21</v>
      </c>
      <c r="F38" s="6">
        <v>1</v>
      </c>
      <c r="G38" s="10"/>
      <c r="H38" s="6">
        <f t="shared" si="1"/>
        <v>0</v>
      </c>
      <c r="I38" s="14"/>
    </row>
    <row r="39" s="1" customFormat="1" spans="1:9">
      <c r="A39" s="6">
        <v>37</v>
      </c>
      <c r="B39" s="7"/>
      <c r="C39" s="7" t="s">
        <v>86</v>
      </c>
      <c r="D39" s="6" t="s">
        <v>87</v>
      </c>
      <c r="E39" s="6" t="s">
        <v>21</v>
      </c>
      <c r="F39" s="6">
        <v>10</v>
      </c>
      <c r="G39" s="10"/>
      <c r="H39" s="6">
        <f t="shared" si="1"/>
        <v>0</v>
      </c>
      <c r="I39" s="14"/>
    </row>
    <row r="40" s="1" customFormat="1" spans="1:9">
      <c r="A40" s="6">
        <v>38</v>
      </c>
      <c r="B40" s="7"/>
      <c r="C40" s="7" t="s">
        <v>88</v>
      </c>
      <c r="D40" s="7" t="s">
        <v>89</v>
      </c>
      <c r="E40" s="6" t="s">
        <v>21</v>
      </c>
      <c r="F40" s="6">
        <v>20</v>
      </c>
      <c r="G40" s="10"/>
      <c r="H40" s="6">
        <f t="shared" si="1"/>
        <v>0</v>
      </c>
      <c r="I40" s="14"/>
    </row>
    <row r="41" s="1" customFormat="1" ht="72" spans="1:9">
      <c r="A41" s="6">
        <v>39</v>
      </c>
      <c r="B41" s="7"/>
      <c r="C41" s="7" t="s">
        <v>90</v>
      </c>
      <c r="D41" s="7" t="s">
        <v>91</v>
      </c>
      <c r="E41" s="6" t="s">
        <v>21</v>
      </c>
      <c r="F41" s="6">
        <v>1</v>
      </c>
      <c r="G41" s="10"/>
      <c r="H41" s="6">
        <f t="shared" si="1"/>
        <v>0</v>
      </c>
      <c r="I41" s="14" t="str">
        <f>_xlfn.DISPIMG("ID_87FFEBDB4F194DFCBDDD5A0F7D0F2378",1)</f>
        <v>=DISPIMG("ID_87FFEBDB4F194DFCBDDD5A0F7D0F2378",1)</v>
      </c>
    </row>
    <row r="42" s="1" customFormat="1" ht="72" spans="1:9">
      <c r="A42" s="6">
        <v>40</v>
      </c>
      <c r="B42" s="7"/>
      <c r="C42" s="7" t="s">
        <v>92</v>
      </c>
      <c r="D42" s="7" t="s">
        <v>93</v>
      </c>
      <c r="E42" s="6" t="s">
        <v>94</v>
      </c>
      <c r="F42" s="6">
        <v>1</v>
      </c>
      <c r="G42" s="10"/>
      <c r="H42" s="6">
        <f t="shared" si="1"/>
        <v>0</v>
      </c>
      <c r="I42" s="14" t="str">
        <f>_xlfn.DISPIMG("ID_D8351F40F96B4D99B5F76A2B1280D1A9",1)</f>
        <v>=DISPIMG("ID_D8351F40F96B4D99B5F76A2B1280D1A9",1)</v>
      </c>
    </row>
    <row r="43" s="1" customFormat="1" ht="24" spans="1:9">
      <c r="A43" s="6">
        <v>41</v>
      </c>
      <c r="B43" s="7"/>
      <c r="C43" s="7" t="s">
        <v>95</v>
      </c>
      <c r="D43" s="7" t="s">
        <v>96</v>
      </c>
      <c r="E43" s="6" t="s">
        <v>21</v>
      </c>
      <c r="F43" s="6">
        <v>6</v>
      </c>
      <c r="G43" s="10"/>
      <c r="H43" s="6">
        <f t="shared" si="1"/>
        <v>0</v>
      </c>
      <c r="I43" s="15"/>
    </row>
    <row r="44" s="1" customFormat="1" ht="24" spans="1:9">
      <c r="A44" s="6">
        <v>42</v>
      </c>
      <c r="B44" s="7"/>
      <c r="C44" s="7" t="s">
        <v>97</v>
      </c>
      <c r="D44" s="7" t="s">
        <v>98</v>
      </c>
      <c r="E44" s="6" t="s">
        <v>13</v>
      </c>
      <c r="F44" s="6">
        <v>1</v>
      </c>
      <c r="G44" s="10"/>
      <c r="H44" s="6">
        <f t="shared" si="1"/>
        <v>0</v>
      </c>
      <c r="I44" s="15"/>
    </row>
    <row r="45" s="1" customFormat="1" spans="1:9">
      <c r="A45" s="6">
        <v>43</v>
      </c>
      <c r="B45" s="7"/>
      <c r="C45" s="7" t="s">
        <v>99</v>
      </c>
      <c r="D45" s="7" t="s">
        <v>100</v>
      </c>
      <c r="E45" s="6" t="s">
        <v>21</v>
      </c>
      <c r="F45" s="6">
        <v>2</v>
      </c>
      <c r="G45" s="10"/>
      <c r="H45" s="6">
        <f t="shared" si="1"/>
        <v>0</v>
      </c>
      <c r="I45" s="15"/>
    </row>
    <row r="46" s="1" customFormat="1" spans="1:9">
      <c r="A46" s="6">
        <v>44</v>
      </c>
      <c r="B46" s="7"/>
      <c r="C46" s="7" t="s">
        <v>101</v>
      </c>
      <c r="D46" s="7" t="s">
        <v>102</v>
      </c>
      <c r="E46" s="6" t="s">
        <v>94</v>
      </c>
      <c r="F46" s="6">
        <v>10</v>
      </c>
      <c r="G46" s="10"/>
      <c r="H46" s="6">
        <f t="shared" si="1"/>
        <v>0</v>
      </c>
      <c r="I46" s="15"/>
    </row>
    <row r="47" s="1" customFormat="1" ht="24" spans="1:9">
      <c r="A47" s="6">
        <v>45</v>
      </c>
      <c r="B47" s="7"/>
      <c r="C47" s="7" t="s">
        <v>103</v>
      </c>
      <c r="D47" s="7" t="s">
        <v>104</v>
      </c>
      <c r="E47" s="6" t="s">
        <v>21</v>
      </c>
      <c r="F47" s="6">
        <v>30</v>
      </c>
      <c r="G47" s="10"/>
      <c r="H47" s="6">
        <f t="shared" si="1"/>
        <v>0</v>
      </c>
      <c r="I47" s="6"/>
    </row>
    <row r="48" s="1" customFormat="1" ht="48" spans="1:9">
      <c r="A48" s="6">
        <v>46</v>
      </c>
      <c r="B48" s="7" t="s">
        <v>105</v>
      </c>
      <c r="C48" s="7" t="s">
        <v>11</v>
      </c>
      <c r="D48" s="7" t="s">
        <v>106</v>
      </c>
      <c r="E48" s="7" t="s">
        <v>13</v>
      </c>
      <c r="F48" s="7">
        <v>2</v>
      </c>
      <c r="G48" s="11"/>
      <c r="H48" s="6">
        <f t="shared" si="1"/>
        <v>0</v>
      </c>
      <c r="I48" s="7" t="str">
        <f>_xlfn.DISPIMG("ID_C926626C46C84510ABFE07C7F188E32A",1)</f>
        <v>=DISPIMG("ID_C926626C46C84510ABFE07C7F188E32A",1)</v>
      </c>
    </row>
    <row r="49" ht="168" spans="1:9">
      <c r="A49" s="6">
        <v>47</v>
      </c>
      <c r="B49" s="7"/>
      <c r="C49" s="7" t="s">
        <v>107</v>
      </c>
      <c r="D49" s="7" t="s">
        <v>108</v>
      </c>
      <c r="E49" s="7" t="s">
        <v>16</v>
      </c>
      <c r="F49" s="7">
        <v>2</v>
      </c>
      <c r="G49" s="11"/>
      <c r="H49" s="6">
        <f t="shared" si="1"/>
        <v>0</v>
      </c>
      <c r="I49" s="7" t="str">
        <f>_xlfn.DISPIMG("ID_1A3ECEEAD2414C2B92067CCEEB7DC50B",1)</f>
        <v>=DISPIMG("ID_1A3ECEEAD2414C2B92067CCEEB7DC50B",1)</v>
      </c>
    </row>
    <row r="50" ht="24" spans="1:9">
      <c r="A50" s="6">
        <v>48</v>
      </c>
      <c r="B50" s="7"/>
      <c r="C50" s="7" t="s">
        <v>109</v>
      </c>
      <c r="D50" s="7" t="s">
        <v>110</v>
      </c>
      <c r="E50" s="7" t="s">
        <v>21</v>
      </c>
      <c r="F50" s="7">
        <v>4</v>
      </c>
      <c r="G50" s="11"/>
      <c r="H50" s="6">
        <f t="shared" si="1"/>
        <v>0</v>
      </c>
      <c r="I50" s="7"/>
    </row>
    <row r="51" ht="96" spans="1:9">
      <c r="A51" s="6">
        <v>49</v>
      </c>
      <c r="B51" s="7"/>
      <c r="C51" s="7" t="s">
        <v>14</v>
      </c>
      <c r="D51" s="7" t="s">
        <v>15</v>
      </c>
      <c r="E51" s="7" t="s">
        <v>16</v>
      </c>
      <c r="F51" s="7">
        <v>2</v>
      </c>
      <c r="G51" s="11"/>
      <c r="H51" s="6">
        <f t="shared" si="1"/>
        <v>0</v>
      </c>
      <c r="I51" s="7" t="str">
        <f>_xlfn.DISPIMG("ID_9A9DD6686C7440E795B7C3FFC4417429",1)</f>
        <v>=DISPIMG("ID_9A9DD6686C7440E795B7C3FFC4417429",1)</v>
      </c>
    </row>
    <row r="52" ht="84" spans="1:9">
      <c r="A52" s="6">
        <v>50</v>
      </c>
      <c r="B52" s="7"/>
      <c r="C52" s="7" t="s">
        <v>66</v>
      </c>
      <c r="D52" s="7" t="s">
        <v>111</v>
      </c>
      <c r="E52" s="7" t="s">
        <v>13</v>
      </c>
      <c r="F52" s="7">
        <v>2</v>
      </c>
      <c r="G52" s="11"/>
      <c r="H52" s="6">
        <f t="shared" si="1"/>
        <v>0</v>
      </c>
      <c r="I52" s="7" t="str">
        <f>_xlfn.DISPIMG("ID_E6EFD2BFAEAC4F07A2A0416B84FCEE58",1)</f>
        <v>=DISPIMG("ID_E6EFD2BFAEAC4F07A2A0416B84FCEE58",1)</v>
      </c>
    </row>
    <row r="53" ht="132" spans="1:9">
      <c r="A53" s="6">
        <v>51</v>
      </c>
      <c r="B53" s="7"/>
      <c r="C53" s="7" t="s">
        <v>17</v>
      </c>
      <c r="D53" s="7" t="s">
        <v>18</v>
      </c>
      <c r="E53" s="7" t="s">
        <v>13</v>
      </c>
      <c r="F53" s="7">
        <v>2</v>
      </c>
      <c r="G53" s="11"/>
      <c r="H53" s="6">
        <f t="shared" si="1"/>
        <v>0</v>
      </c>
      <c r="I53" s="7" t="str">
        <f>_xlfn.DISPIMG("ID_5A0CD7086FEC44A48E9316B3901BEBF3",1)</f>
        <v>=DISPIMG("ID_5A0CD7086FEC44A48E9316B3901BEBF3",1)</v>
      </c>
    </row>
    <row r="54" ht="29" spans="1:9">
      <c r="A54" s="6">
        <v>52</v>
      </c>
      <c r="B54" s="7"/>
      <c r="C54" s="7" t="s">
        <v>19</v>
      </c>
      <c r="D54" s="7" t="s">
        <v>20</v>
      </c>
      <c r="E54" s="7" t="s">
        <v>21</v>
      </c>
      <c r="F54" s="7">
        <v>2</v>
      </c>
      <c r="G54" s="11"/>
      <c r="H54" s="6">
        <f t="shared" si="1"/>
        <v>0</v>
      </c>
      <c r="I54" s="7" t="str">
        <f>_xlfn.DISPIMG("ID_02E4B2F4A28B444EA917E6D2E083D9A8",1)</f>
        <v>=DISPIMG("ID_02E4B2F4A28B444EA917E6D2E083D9A8",1)</v>
      </c>
    </row>
    <row r="55" ht="28.65" spans="1:9">
      <c r="A55" s="6">
        <v>53</v>
      </c>
      <c r="B55" s="7"/>
      <c r="C55" s="7" t="s">
        <v>22</v>
      </c>
      <c r="D55" s="7" t="s">
        <v>23</v>
      </c>
      <c r="E55" s="7" t="s">
        <v>21</v>
      </c>
      <c r="F55" s="7">
        <v>2</v>
      </c>
      <c r="G55" s="11"/>
      <c r="H55" s="6">
        <f t="shared" si="1"/>
        <v>0</v>
      </c>
      <c r="I55" s="7" t="str">
        <f>_xlfn.DISPIMG("ID_D7737B7914A744AC8B01018D7D9F19A5",1)</f>
        <v>=DISPIMG("ID_D7737B7914A744AC8B01018D7D9F19A5",1)</v>
      </c>
    </row>
    <row r="56" ht="33.4" spans="1:9">
      <c r="A56" s="6">
        <v>54</v>
      </c>
      <c r="B56" s="7"/>
      <c r="C56" s="7" t="s">
        <v>24</v>
      </c>
      <c r="D56" s="7" t="s">
        <v>112</v>
      </c>
      <c r="E56" s="7" t="s">
        <v>21</v>
      </c>
      <c r="F56" s="7">
        <v>2</v>
      </c>
      <c r="G56" s="11"/>
      <c r="H56" s="6">
        <f t="shared" si="1"/>
        <v>0</v>
      </c>
      <c r="I56" s="7" t="str">
        <f>_xlfn.DISPIMG("ID_F5AD89071AD84F68A49B7BE9BF24F9E1",1)</f>
        <v>=DISPIMG("ID_F5AD89071AD84F68A49B7BE9BF24F9E1",1)</v>
      </c>
    </row>
    <row r="57" ht="48" spans="1:9">
      <c r="A57" s="6">
        <v>55</v>
      </c>
      <c r="B57" s="7"/>
      <c r="C57" s="7" t="s">
        <v>26</v>
      </c>
      <c r="D57" s="12" t="s">
        <v>27</v>
      </c>
      <c r="E57" s="7" t="s">
        <v>13</v>
      </c>
      <c r="F57" s="7">
        <v>2</v>
      </c>
      <c r="G57" s="11"/>
      <c r="H57" s="6">
        <f t="shared" si="1"/>
        <v>0</v>
      </c>
      <c r="I57" s="7" t="str">
        <f>_xlfn.DISPIMG("ID_3C8F1911ED9D493A98F4F0F25C09D9BB",1)</f>
        <v>=DISPIMG("ID_3C8F1911ED9D493A98F4F0F25C09D9BB",1)</v>
      </c>
    </row>
    <row r="58" ht="33.85" spans="1:9">
      <c r="A58" s="6">
        <v>56</v>
      </c>
      <c r="B58" s="7"/>
      <c r="C58" s="7" t="s">
        <v>28</v>
      </c>
      <c r="D58" s="7" t="s">
        <v>113</v>
      </c>
      <c r="E58" s="7" t="s">
        <v>13</v>
      </c>
      <c r="F58" s="7">
        <v>2</v>
      </c>
      <c r="G58" s="11"/>
      <c r="H58" s="6">
        <f t="shared" si="1"/>
        <v>0</v>
      </c>
      <c r="I58" s="7" t="str">
        <f>_xlfn.DISPIMG("ID_51B2C45369584C83A58279B96E5EA9ED",1)</f>
        <v>=DISPIMG("ID_51B2C45369584C83A58279B96E5EA9ED",1)</v>
      </c>
    </row>
    <row r="59" ht="84" spans="1:9">
      <c r="A59" s="6">
        <v>57</v>
      </c>
      <c r="B59" s="7"/>
      <c r="C59" s="7" t="s">
        <v>30</v>
      </c>
      <c r="D59" s="7" t="s">
        <v>31</v>
      </c>
      <c r="E59" s="7" t="s">
        <v>13</v>
      </c>
      <c r="F59" s="7">
        <v>2</v>
      </c>
      <c r="G59" s="11"/>
      <c r="H59" s="6">
        <f t="shared" si="1"/>
        <v>0</v>
      </c>
      <c r="I59" s="7" t="str">
        <f>_xlfn.DISPIMG("ID_3586BCF507114CF98D5B1DD4B6D7F56B",1)</f>
        <v>=DISPIMG("ID_3586BCF507114CF98D5B1DD4B6D7F56B",1)</v>
      </c>
    </row>
    <row r="60" ht="60" spans="1:9">
      <c r="A60" s="6">
        <v>58</v>
      </c>
      <c r="B60" s="7"/>
      <c r="C60" s="7" t="s">
        <v>32</v>
      </c>
      <c r="D60" s="13" t="s">
        <v>33</v>
      </c>
      <c r="E60" s="7" t="s">
        <v>21</v>
      </c>
      <c r="F60" s="7">
        <v>4</v>
      </c>
      <c r="G60" s="11"/>
      <c r="H60" s="6">
        <f t="shared" si="1"/>
        <v>0</v>
      </c>
      <c r="I60" s="7" t="str">
        <f>_xlfn.DISPIMG("ID_6C1F0F51AB774FBAAE1FCB827C5A73C8",1)</f>
        <v>=DISPIMG("ID_6C1F0F51AB774FBAAE1FCB827C5A73C8",1)</v>
      </c>
    </row>
    <row r="61" ht="180" spans="1:9">
      <c r="A61" s="6">
        <v>59</v>
      </c>
      <c r="B61" s="7"/>
      <c r="C61" s="7" t="s">
        <v>34</v>
      </c>
      <c r="D61" s="7" t="s">
        <v>114</v>
      </c>
      <c r="E61" s="7" t="s">
        <v>36</v>
      </c>
      <c r="F61" s="7">
        <v>2</v>
      </c>
      <c r="G61" s="11"/>
      <c r="H61" s="6">
        <f t="shared" si="1"/>
        <v>0</v>
      </c>
      <c r="I61" s="7" t="str">
        <f>_xlfn.DISPIMG("ID_EC89D767DFE54515A21464C851594DDD",1)</f>
        <v>=DISPIMG("ID_EC89D767DFE54515A21464C851594DDD",1)</v>
      </c>
    </row>
    <row r="62" ht="60" spans="1:9">
      <c r="A62" s="6">
        <v>60</v>
      </c>
      <c r="B62" s="7"/>
      <c r="C62" s="7" t="s">
        <v>37</v>
      </c>
      <c r="D62" s="7" t="s">
        <v>115</v>
      </c>
      <c r="E62" s="7" t="s">
        <v>13</v>
      </c>
      <c r="F62" s="7">
        <v>4</v>
      </c>
      <c r="G62" s="11"/>
      <c r="H62" s="6">
        <f t="shared" si="1"/>
        <v>0</v>
      </c>
      <c r="I62" s="7" t="str">
        <f>_xlfn.DISPIMG("ID_A042DBED75EC4D90AB215AB081F64695",1)</f>
        <v>=DISPIMG("ID_A042DBED75EC4D90AB215AB081F64695",1)</v>
      </c>
    </row>
    <row r="63" ht="36" spans="1:9">
      <c r="A63" s="6">
        <v>61</v>
      </c>
      <c r="B63" s="7"/>
      <c r="C63" s="7" t="s">
        <v>39</v>
      </c>
      <c r="D63" s="7" t="s">
        <v>116</v>
      </c>
      <c r="E63" s="7" t="s">
        <v>13</v>
      </c>
      <c r="F63" s="7">
        <v>2</v>
      </c>
      <c r="G63" s="11"/>
      <c r="H63" s="6">
        <f t="shared" si="1"/>
        <v>0</v>
      </c>
      <c r="I63" s="7" t="str">
        <f>_xlfn.DISPIMG("ID_D261AA2BF29B4B9C8B8810696582EADC",1)</f>
        <v>=DISPIMG("ID_D261AA2BF29B4B9C8B8810696582EADC",1)</v>
      </c>
    </row>
    <row r="64" ht="48" spans="1:9">
      <c r="A64" s="6">
        <v>62</v>
      </c>
      <c r="B64" s="7"/>
      <c r="C64" s="7" t="s">
        <v>41</v>
      </c>
      <c r="D64" s="7" t="s">
        <v>117</v>
      </c>
      <c r="E64" s="7" t="s">
        <v>13</v>
      </c>
      <c r="F64" s="7">
        <v>2</v>
      </c>
      <c r="G64" s="11"/>
      <c r="H64" s="6">
        <f t="shared" si="1"/>
        <v>0</v>
      </c>
      <c r="I64" s="7" t="str">
        <f>_xlfn.DISPIMG("ID_2B0A0E7A71C84A87B2FF7EC4F6190C79",1)</f>
        <v>=DISPIMG("ID_2B0A0E7A71C84A87B2FF7EC4F6190C79",1)</v>
      </c>
    </row>
    <row r="65" spans="1:9">
      <c r="A65" s="6">
        <v>63</v>
      </c>
      <c r="B65" s="7"/>
      <c r="C65" s="7" t="s">
        <v>43</v>
      </c>
      <c r="D65" s="7" t="s">
        <v>44</v>
      </c>
      <c r="E65" s="7" t="s">
        <v>13</v>
      </c>
      <c r="F65" s="7">
        <v>40</v>
      </c>
      <c r="G65" s="11"/>
      <c r="H65" s="6">
        <f t="shared" si="1"/>
        <v>0</v>
      </c>
      <c r="I65" s="7"/>
    </row>
    <row r="66" spans="1:9">
      <c r="A66" s="6">
        <v>64</v>
      </c>
      <c r="B66" s="7"/>
      <c r="C66" s="7" t="s">
        <v>45</v>
      </c>
      <c r="D66" s="7" t="s">
        <v>46</v>
      </c>
      <c r="E66" s="7" t="s">
        <v>13</v>
      </c>
      <c r="F66" s="7">
        <v>2</v>
      </c>
      <c r="G66" s="11"/>
      <c r="H66" s="6">
        <f t="shared" si="1"/>
        <v>0</v>
      </c>
      <c r="I66" s="7"/>
    </row>
    <row r="67" spans="1:9">
      <c r="A67" s="6">
        <v>65</v>
      </c>
      <c r="B67" s="7"/>
      <c r="C67" s="7" t="s">
        <v>47</v>
      </c>
      <c r="D67" s="7" t="s">
        <v>48</v>
      </c>
      <c r="E67" s="7" t="s">
        <v>21</v>
      </c>
      <c r="F67" s="7">
        <v>2</v>
      </c>
      <c r="G67" s="11"/>
      <c r="H67" s="6">
        <f t="shared" si="1"/>
        <v>0</v>
      </c>
      <c r="I67" s="7"/>
    </row>
    <row r="68" spans="1:9">
      <c r="A68" s="6">
        <v>66</v>
      </c>
      <c r="B68" s="7"/>
      <c r="C68" s="7" t="s">
        <v>49</v>
      </c>
      <c r="D68" s="7" t="s">
        <v>50</v>
      </c>
      <c r="E68" s="7" t="s">
        <v>21</v>
      </c>
      <c r="F68" s="7">
        <v>4</v>
      </c>
      <c r="G68" s="11"/>
      <c r="H68" s="6">
        <f t="shared" ref="H68:H99" si="2">G68*F68</f>
        <v>0</v>
      </c>
      <c r="I68" s="7"/>
    </row>
    <row r="69" spans="1:9">
      <c r="A69" s="6">
        <v>67</v>
      </c>
      <c r="B69" s="7"/>
      <c r="C69" s="7" t="s">
        <v>51</v>
      </c>
      <c r="D69" s="7" t="s">
        <v>52</v>
      </c>
      <c r="E69" s="7" t="s">
        <v>21</v>
      </c>
      <c r="F69" s="7">
        <v>4</v>
      </c>
      <c r="G69" s="11"/>
      <c r="H69" s="6">
        <f t="shared" si="2"/>
        <v>0</v>
      </c>
      <c r="I69" s="7"/>
    </row>
    <row r="70" ht="24" spans="1:9">
      <c r="A70" s="6">
        <v>68</v>
      </c>
      <c r="B70" s="7"/>
      <c r="C70" s="7" t="s">
        <v>53</v>
      </c>
      <c r="D70" s="7" t="s">
        <v>54</v>
      </c>
      <c r="E70" s="7" t="s">
        <v>21</v>
      </c>
      <c r="F70" s="7">
        <v>4</v>
      </c>
      <c r="G70" s="11"/>
      <c r="H70" s="6">
        <f t="shared" si="2"/>
        <v>0</v>
      </c>
      <c r="I70" s="7"/>
    </row>
    <row r="71" ht="24" spans="1:9">
      <c r="A71" s="6">
        <v>69</v>
      </c>
      <c r="B71" s="7"/>
      <c r="C71" s="7" t="s">
        <v>55</v>
      </c>
      <c r="D71" s="7" t="s">
        <v>56</v>
      </c>
      <c r="E71" s="7" t="s">
        <v>21</v>
      </c>
      <c r="F71" s="7">
        <v>8</v>
      </c>
      <c r="G71" s="11"/>
      <c r="H71" s="6">
        <f t="shared" si="2"/>
        <v>0</v>
      </c>
      <c r="I71" s="7"/>
    </row>
    <row r="72" spans="1:9">
      <c r="A72" s="6">
        <v>70</v>
      </c>
      <c r="B72" s="7"/>
      <c r="C72" s="7" t="s">
        <v>118</v>
      </c>
      <c r="D72" s="7" t="s">
        <v>119</v>
      </c>
      <c r="E72" s="7" t="s">
        <v>21</v>
      </c>
      <c r="F72" s="7">
        <v>2</v>
      </c>
      <c r="G72" s="11"/>
      <c r="H72" s="6">
        <f t="shared" si="2"/>
        <v>0</v>
      </c>
      <c r="I72" s="7"/>
    </row>
    <row r="73" spans="1:9">
      <c r="A73" s="6">
        <v>71</v>
      </c>
      <c r="B73" s="7"/>
      <c r="C73" s="7" t="s">
        <v>120</v>
      </c>
      <c r="D73" s="7" t="s">
        <v>121</v>
      </c>
      <c r="E73" s="7" t="s">
        <v>16</v>
      </c>
      <c r="F73" s="7">
        <v>8</v>
      </c>
      <c r="G73" s="11"/>
      <c r="H73" s="6">
        <f t="shared" si="2"/>
        <v>0</v>
      </c>
      <c r="I73" s="7"/>
    </row>
    <row r="74" ht="24" spans="1:9">
      <c r="A74" s="6">
        <v>72</v>
      </c>
      <c r="B74" s="7"/>
      <c r="C74" s="7" t="s">
        <v>57</v>
      </c>
      <c r="D74" s="7" t="s">
        <v>58</v>
      </c>
      <c r="E74" s="7" t="s">
        <v>21</v>
      </c>
      <c r="F74" s="7">
        <v>8</v>
      </c>
      <c r="G74" s="11"/>
      <c r="H74" s="6">
        <f t="shared" si="2"/>
        <v>0</v>
      </c>
      <c r="I74" s="7"/>
    </row>
    <row r="75" ht="36" spans="1:9">
      <c r="A75" s="6">
        <v>73</v>
      </c>
      <c r="B75" s="7"/>
      <c r="C75" s="7" t="s">
        <v>59</v>
      </c>
      <c r="D75" s="7" t="s">
        <v>60</v>
      </c>
      <c r="E75" s="7" t="s">
        <v>36</v>
      </c>
      <c r="F75" s="7">
        <v>10</v>
      </c>
      <c r="G75" s="11"/>
      <c r="H75" s="6">
        <f t="shared" si="2"/>
        <v>0</v>
      </c>
      <c r="I75" s="7"/>
    </row>
    <row r="76" ht="60" spans="1:9">
      <c r="A76" s="6">
        <v>74</v>
      </c>
      <c r="B76" s="7"/>
      <c r="C76" s="7" t="s">
        <v>61</v>
      </c>
      <c r="D76" s="13" t="s">
        <v>122</v>
      </c>
      <c r="E76" s="7" t="s">
        <v>63</v>
      </c>
      <c r="F76" s="7">
        <v>2</v>
      </c>
      <c r="G76" s="11"/>
      <c r="H76" s="6">
        <f t="shared" si="2"/>
        <v>0</v>
      </c>
      <c r="I76" s="7"/>
    </row>
    <row r="77" ht="84" spans="1:9">
      <c r="A77" s="6">
        <v>75</v>
      </c>
      <c r="B77" s="7"/>
      <c r="C77" s="7" t="s">
        <v>64</v>
      </c>
      <c r="D77" s="7" t="s">
        <v>65</v>
      </c>
      <c r="E77" s="7" t="s">
        <v>21</v>
      </c>
      <c r="F77" s="7">
        <v>2</v>
      </c>
      <c r="G77" s="11"/>
      <c r="H77" s="6">
        <f t="shared" si="2"/>
        <v>0</v>
      </c>
      <c r="I77" s="7"/>
    </row>
    <row r="78" spans="1:9">
      <c r="A78" s="6">
        <v>76</v>
      </c>
      <c r="B78" s="7"/>
      <c r="C78" s="7" t="s">
        <v>68</v>
      </c>
      <c r="D78" s="7" t="s">
        <v>69</v>
      </c>
      <c r="E78" s="7" t="s">
        <v>13</v>
      </c>
      <c r="F78" s="7">
        <v>2</v>
      </c>
      <c r="G78" s="11"/>
      <c r="H78" s="6">
        <f t="shared" si="2"/>
        <v>0</v>
      </c>
      <c r="I78" s="7"/>
    </row>
    <row r="79" spans="1:9">
      <c r="A79" s="6">
        <v>77</v>
      </c>
      <c r="B79" s="7"/>
      <c r="C79" s="7" t="s">
        <v>70</v>
      </c>
      <c r="D79" s="7" t="s">
        <v>71</v>
      </c>
      <c r="E79" s="7" t="s">
        <v>21</v>
      </c>
      <c r="F79" s="7">
        <v>12</v>
      </c>
      <c r="G79" s="11"/>
      <c r="H79" s="6">
        <f t="shared" si="2"/>
        <v>0</v>
      </c>
      <c r="I79" s="7"/>
    </row>
    <row r="80" spans="1:9">
      <c r="A80" s="6">
        <v>78</v>
      </c>
      <c r="B80" s="7"/>
      <c r="C80" s="7" t="s">
        <v>123</v>
      </c>
      <c r="D80" s="7" t="s">
        <v>124</v>
      </c>
      <c r="E80" s="7" t="s">
        <v>21</v>
      </c>
      <c r="F80" s="7">
        <v>40</v>
      </c>
      <c r="G80" s="11"/>
      <c r="H80" s="6">
        <f t="shared" si="2"/>
        <v>0</v>
      </c>
      <c r="I80" s="7"/>
    </row>
    <row r="81" ht="96" spans="1:9">
      <c r="A81" s="6">
        <v>79</v>
      </c>
      <c r="B81" s="7"/>
      <c r="C81" s="7" t="s">
        <v>72</v>
      </c>
      <c r="D81" s="7" t="s">
        <v>73</v>
      </c>
      <c r="E81" s="7" t="s">
        <v>21</v>
      </c>
      <c r="F81" s="7">
        <v>2</v>
      </c>
      <c r="G81" s="11"/>
      <c r="H81" s="6">
        <f t="shared" si="2"/>
        <v>0</v>
      </c>
      <c r="I81" s="7" t="str">
        <f>_xlfn.DISPIMG("ID_749920F2FF394BF7924AB6861D7A85F5",1)</f>
        <v>=DISPIMG("ID_749920F2FF394BF7924AB6861D7A85F5",1)</v>
      </c>
    </row>
    <row r="82" ht="35.95" spans="1:9">
      <c r="A82" s="6">
        <v>80</v>
      </c>
      <c r="B82" s="7"/>
      <c r="C82" s="7" t="s">
        <v>74</v>
      </c>
      <c r="D82" s="7" t="s">
        <v>75</v>
      </c>
      <c r="E82" s="7" t="s">
        <v>21</v>
      </c>
      <c r="F82" s="7">
        <v>4</v>
      </c>
      <c r="G82" s="11"/>
      <c r="H82" s="6">
        <f t="shared" si="2"/>
        <v>0</v>
      </c>
      <c r="I82" s="7" t="str">
        <f>_xlfn.DISPIMG("ID_EA04161FB1E74FD2959DEA411CB089FC",1)</f>
        <v>=DISPIMG("ID_EA04161FB1E74FD2959DEA411CB089FC",1)</v>
      </c>
    </row>
    <row r="83" ht="36" spans="1:9">
      <c r="A83" s="6">
        <v>81</v>
      </c>
      <c r="B83" s="7"/>
      <c r="C83" s="7" t="s">
        <v>76</v>
      </c>
      <c r="D83" s="7" t="s">
        <v>77</v>
      </c>
      <c r="E83" s="7" t="s">
        <v>21</v>
      </c>
      <c r="F83" s="7">
        <v>2</v>
      </c>
      <c r="G83" s="11"/>
      <c r="H83" s="6">
        <f t="shared" si="2"/>
        <v>0</v>
      </c>
      <c r="I83" s="7" t="str">
        <f>_xlfn.DISPIMG("ID_2C8799378B244C8FBC35E0F58FA11AC1",1)</f>
        <v>=DISPIMG("ID_2C8799378B244C8FBC35E0F58FA11AC1",1)</v>
      </c>
    </row>
    <row r="84" ht="72" spans="1:9">
      <c r="A84" s="6">
        <v>82</v>
      </c>
      <c r="B84" s="7"/>
      <c r="C84" s="7" t="s">
        <v>78</v>
      </c>
      <c r="D84" s="7" t="s">
        <v>79</v>
      </c>
      <c r="E84" s="7" t="s">
        <v>13</v>
      </c>
      <c r="F84" s="7">
        <v>4</v>
      </c>
      <c r="G84" s="11"/>
      <c r="H84" s="6">
        <f t="shared" si="2"/>
        <v>0</v>
      </c>
      <c r="I84" s="7" t="str">
        <f>_xlfn.DISPIMG("ID_2A6A5BCC701348E7854DD426143EEBFF",1)</f>
        <v>=DISPIMG("ID_2A6A5BCC701348E7854DD426143EEBFF",1)</v>
      </c>
    </row>
    <row r="85" ht="60" spans="1:9">
      <c r="A85" s="6">
        <v>83</v>
      </c>
      <c r="B85" s="7"/>
      <c r="C85" s="7" t="s">
        <v>80</v>
      </c>
      <c r="D85" s="7" t="s">
        <v>81</v>
      </c>
      <c r="E85" s="7" t="s">
        <v>21</v>
      </c>
      <c r="F85" s="7">
        <v>2</v>
      </c>
      <c r="G85" s="11"/>
      <c r="H85" s="6">
        <f t="shared" si="2"/>
        <v>0</v>
      </c>
      <c r="I85" s="7" t="str">
        <f>_xlfn.DISPIMG("ID_35CA906326174B97BBA4B8DB9BA3BD99",1)</f>
        <v>=DISPIMG("ID_35CA906326174B97BBA4B8DB9BA3BD99",1)</v>
      </c>
    </row>
    <row r="86" ht="24" spans="1:9">
      <c r="A86" s="6">
        <v>84</v>
      </c>
      <c r="B86" s="7"/>
      <c r="C86" s="7" t="s">
        <v>125</v>
      </c>
      <c r="D86" s="7" t="s">
        <v>83</v>
      </c>
      <c r="E86" s="6" t="s">
        <v>21</v>
      </c>
      <c r="F86" s="6">
        <v>6</v>
      </c>
      <c r="G86" s="11"/>
      <c r="H86" s="6">
        <f t="shared" si="2"/>
        <v>0</v>
      </c>
      <c r="I86" s="16"/>
    </row>
    <row r="87" spans="1:9">
      <c r="A87" s="6">
        <v>85</v>
      </c>
      <c r="B87" s="7"/>
      <c r="C87" s="7" t="s">
        <v>86</v>
      </c>
      <c r="D87" s="7" t="s">
        <v>126</v>
      </c>
      <c r="E87" s="6" t="s">
        <v>21</v>
      </c>
      <c r="F87" s="6">
        <v>20</v>
      </c>
      <c r="G87" s="11"/>
      <c r="H87" s="6">
        <f t="shared" si="2"/>
        <v>0</v>
      </c>
      <c r="I87" s="16"/>
    </row>
    <row r="88" spans="1:9">
      <c r="A88" s="6">
        <v>86</v>
      </c>
      <c r="B88" s="7"/>
      <c r="C88" s="7" t="s">
        <v>127</v>
      </c>
      <c r="D88" s="7" t="s">
        <v>89</v>
      </c>
      <c r="E88" s="6" t="s">
        <v>21</v>
      </c>
      <c r="F88" s="6">
        <v>20</v>
      </c>
      <c r="G88" s="11"/>
      <c r="H88" s="6">
        <f t="shared" si="2"/>
        <v>0</v>
      </c>
      <c r="I88" s="16"/>
    </row>
    <row r="89" ht="72" spans="1:9">
      <c r="A89" s="6">
        <v>87</v>
      </c>
      <c r="B89" s="7"/>
      <c r="C89" s="7" t="s">
        <v>90</v>
      </c>
      <c r="D89" s="7" t="s">
        <v>91</v>
      </c>
      <c r="E89" s="6" t="s">
        <v>21</v>
      </c>
      <c r="F89" s="6">
        <v>2</v>
      </c>
      <c r="G89" s="11"/>
      <c r="H89" s="6">
        <f t="shared" si="2"/>
        <v>0</v>
      </c>
      <c r="I89" s="16" t="str">
        <f>_xlfn.DISPIMG("ID_3FE630081E8F475F910B9051179F1E1C",1)</f>
        <v>=DISPIMG("ID_3FE630081E8F475F910B9051179F1E1C",1)</v>
      </c>
    </row>
    <row r="90" ht="72" spans="1:9">
      <c r="A90" s="6">
        <v>88</v>
      </c>
      <c r="B90" s="7"/>
      <c r="C90" s="7" t="s">
        <v>92</v>
      </c>
      <c r="D90" s="7" t="s">
        <v>93</v>
      </c>
      <c r="E90" s="6" t="s">
        <v>94</v>
      </c>
      <c r="F90" s="6">
        <v>2</v>
      </c>
      <c r="G90" s="11"/>
      <c r="H90" s="6">
        <f t="shared" si="2"/>
        <v>0</v>
      </c>
      <c r="I90" s="16" t="str">
        <f>_xlfn.DISPIMG("ID_ABFE3176D98D4B17A2E7EAB5E9E76D6A",1)</f>
        <v>=DISPIMG("ID_ABFE3176D98D4B17A2E7EAB5E9E76D6A",1)</v>
      </c>
    </row>
    <row r="91" ht="24" spans="1:9">
      <c r="A91" s="6">
        <v>89</v>
      </c>
      <c r="B91" s="7"/>
      <c r="C91" s="7" t="s">
        <v>95</v>
      </c>
      <c r="D91" s="7" t="s">
        <v>96</v>
      </c>
      <c r="E91" s="6" t="s">
        <v>21</v>
      </c>
      <c r="F91" s="6">
        <v>12</v>
      </c>
      <c r="G91" s="11"/>
      <c r="H91" s="6">
        <f t="shared" si="2"/>
        <v>0</v>
      </c>
      <c r="I91" s="15"/>
    </row>
    <row r="92" ht="24" spans="1:9">
      <c r="A92" s="6">
        <v>90</v>
      </c>
      <c r="B92" s="7"/>
      <c r="C92" s="7" t="s">
        <v>128</v>
      </c>
      <c r="D92" s="6" t="s">
        <v>98</v>
      </c>
      <c r="E92" s="6" t="s">
        <v>13</v>
      </c>
      <c r="F92" s="6">
        <v>2</v>
      </c>
      <c r="G92" s="11"/>
      <c r="H92" s="6">
        <f t="shared" si="2"/>
        <v>0</v>
      </c>
      <c r="I92" s="15"/>
    </row>
    <row r="93" spans="1:9">
      <c r="A93" s="6">
        <v>91</v>
      </c>
      <c r="B93" s="7"/>
      <c r="C93" s="7" t="s">
        <v>129</v>
      </c>
      <c r="D93" s="7" t="s">
        <v>130</v>
      </c>
      <c r="E93" s="6" t="s">
        <v>21</v>
      </c>
      <c r="F93" s="6">
        <v>4</v>
      </c>
      <c r="G93" s="11"/>
      <c r="H93" s="6">
        <f t="shared" si="2"/>
        <v>0</v>
      </c>
      <c r="I93" s="15"/>
    </row>
    <row r="94" ht="48" spans="1:9">
      <c r="A94" s="6">
        <v>92</v>
      </c>
      <c r="B94" s="16" t="s">
        <v>131</v>
      </c>
      <c r="C94" s="7" t="s">
        <v>11</v>
      </c>
      <c r="D94" s="7" t="s">
        <v>106</v>
      </c>
      <c r="E94" s="7" t="s">
        <v>13</v>
      </c>
      <c r="F94" s="7">
        <v>3</v>
      </c>
      <c r="G94" s="11"/>
      <c r="H94" s="6">
        <f t="shared" si="2"/>
        <v>0</v>
      </c>
      <c r="I94" s="7" t="str">
        <f>_xlfn.DISPIMG("ID_C926626C46C84510ABFE07C7F188E32A",1)</f>
        <v>=DISPIMG("ID_C926626C46C84510ABFE07C7F188E32A",1)</v>
      </c>
    </row>
    <row r="95" ht="156" spans="1:9">
      <c r="A95" s="6">
        <v>93</v>
      </c>
      <c r="B95" s="16"/>
      <c r="C95" s="7" t="s">
        <v>107</v>
      </c>
      <c r="D95" s="7" t="s">
        <v>132</v>
      </c>
      <c r="E95" s="7" t="s">
        <v>16</v>
      </c>
      <c r="F95" s="7">
        <v>3</v>
      </c>
      <c r="G95" s="11"/>
      <c r="H95" s="6">
        <f t="shared" si="2"/>
        <v>0</v>
      </c>
      <c r="I95" s="7" t="str">
        <f>_xlfn.DISPIMG("ID_1A3ECEEAD2414C2B92067CCEEB7DC50B",1)</f>
        <v>=DISPIMG("ID_1A3ECEEAD2414C2B92067CCEEB7DC50B",1)</v>
      </c>
    </row>
    <row r="96" ht="24" spans="1:9">
      <c r="A96" s="6">
        <v>94</v>
      </c>
      <c r="B96" s="16"/>
      <c r="C96" s="7" t="s">
        <v>109</v>
      </c>
      <c r="D96" s="7" t="s">
        <v>110</v>
      </c>
      <c r="E96" s="7" t="s">
        <v>21</v>
      </c>
      <c r="F96" s="7">
        <v>6</v>
      </c>
      <c r="G96" s="11"/>
      <c r="H96" s="6">
        <f t="shared" si="2"/>
        <v>0</v>
      </c>
      <c r="I96" s="7"/>
    </row>
    <row r="97" ht="96" spans="1:9">
      <c r="A97" s="6">
        <v>95</v>
      </c>
      <c r="B97" s="16"/>
      <c r="C97" s="7" t="s">
        <v>14</v>
      </c>
      <c r="D97" s="7" t="s">
        <v>15</v>
      </c>
      <c r="E97" s="7" t="s">
        <v>16</v>
      </c>
      <c r="F97" s="7">
        <v>3</v>
      </c>
      <c r="G97" s="11"/>
      <c r="H97" s="6">
        <f t="shared" si="2"/>
        <v>0</v>
      </c>
      <c r="I97" s="7" t="str">
        <f>_xlfn.DISPIMG("ID_9A9DD6686C7440E795B7C3FFC4417429",1)</f>
        <v>=DISPIMG("ID_9A9DD6686C7440E795B7C3FFC4417429",1)</v>
      </c>
    </row>
    <row r="98" ht="132" spans="1:9">
      <c r="A98" s="6">
        <v>96</v>
      </c>
      <c r="B98" s="16"/>
      <c r="C98" s="7" t="s">
        <v>17</v>
      </c>
      <c r="D98" s="7" t="s">
        <v>18</v>
      </c>
      <c r="E98" s="7" t="s">
        <v>13</v>
      </c>
      <c r="F98" s="7">
        <v>3</v>
      </c>
      <c r="G98" s="11"/>
      <c r="H98" s="6">
        <f t="shared" si="2"/>
        <v>0</v>
      </c>
      <c r="I98" s="7" t="str">
        <f>_xlfn.DISPIMG("ID_5A0CD7086FEC44A48E9316B3901BEBF3",1)</f>
        <v>=DISPIMG("ID_5A0CD7086FEC44A48E9316B3901BEBF3",1)</v>
      </c>
    </row>
    <row r="99" ht="29" spans="1:9">
      <c r="A99" s="6">
        <v>97</v>
      </c>
      <c r="B99" s="16"/>
      <c r="C99" s="7" t="s">
        <v>19</v>
      </c>
      <c r="D99" s="7" t="s">
        <v>20</v>
      </c>
      <c r="E99" s="7" t="s">
        <v>21</v>
      </c>
      <c r="F99" s="7">
        <v>3</v>
      </c>
      <c r="G99" s="11"/>
      <c r="H99" s="6">
        <f t="shared" si="2"/>
        <v>0</v>
      </c>
      <c r="I99" s="7" t="str">
        <f>_xlfn.DISPIMG("ID_02E4B2F4A28B444EA917E6D2E083D9A8",1)</f>
        <v>=DISPIMG("ID_02E4B2F4A28B444EA917E6D2E083D9A8",1)</v>
      </c>
    </row>
    <row r="100" ht="28.65" spans="1:9">
      <c r="A100" s="6">
        <v>98</v>
      </c>
      <c r="B100" s="16"/>
      <c r="C100" s="7" t="s">
        <v>22</v>
      </c>
      <c r="D100" s="7" t="s">
        <v>23</v>
      </c>
      <c r="E100" s="7" t="s">
        <v>21</v>
      </c>
      <c r="F100" s="7">
        <v>3</v>
      </c>
      <c r="G100" s="11"/>
      <c r="H100" s="6">
        <f t="shared" ref="H100:H138" si="3">G100*F100</f>
        <v>0</v>
      </c>
      <c r="I100" s="7" t="str">
        <f>_xlfn.DISPIMG("ID_D7737B7914A744AC8B01018D7D9F19A5",1)</f>
        <v>=DISPIMG("ID_D7737B7914A744AC8B01018D7D9F19A5",1)</v>
      </c>
    </row>
    <row r="101" ht="33.4" spans="1:9">
      <c r="A101" s="6">
        <v>99</v>
      </c>
      <c r="B101" s="16"/>
      <c r="C101" s="7" t="s">
        <v>24</v>
      </c>
      <c r="D101" s="7" t="s">
        <v>112</v>
      </c>
      <c r="E101" s="7" t="s">
        <v>21</v>
      </c>
      <c r="F101" s="7">
        <v>3</v>
      </c>
      <c r="G101" s="11"/>
      <c r="H101" s="6">
        <f t="shared" si="3"/>
        <v>0</v>
      </c>
      <c r="I101" s="7" t="str">
        <f>_xlfn.DISPIMG("ID_F5AD89071AD84F68A49B7BE9BF24F9E1",1)</f>
        <v>=DISPIMG("ID_F5AD89071AD84F68A49B7BE9BF24F9E1",1)</v>
      </c>
    </row>
    <row r="102" ht="48" spans="1:9">
      <c r="A102" s="6">
        <v>100</v>
      </c>
      <c r="B102" s="16"/>
      <c r="C102" s="7" t="s">
        <v>26</v>
      </c>
      <c r="D102" s="7" t="s">
        <v>27</v>
      </c>
      <c r="E102" s="7" t="s">
        <v>13</v>
      </c>
      <c r="F102" s="7">
        <v>3</v>
      </c>
      <c r="G102" s="11"/>
      <c r="H102" s="6">
        <f t="shared" si="3"/>
        <v>0</v>
      </c>
      <c r="I102" s="7" t="str">
        <f>_xlfn.DISPIMG("ID_3C8F1911ED9D493A98F4F0F25C09D9BB",1)</f>
        <v>=DISPIMG("ID_3C8F1911ED9D493A98F4F0F25C09D9BB",1)</v>
      </c>
    </row>
    <row r="103" ht="33.85" spans="1:9">
      <c r="A103" s="6">
        <v>101</v>
      </c>
      <c r="B103" s="16"/>
      <c r="C103" s="7" t="s">
        <v>28</v>
      </c>
      <c r="D103" s="7" t="s">
        <v>29</v>
      </c>
      <c r="E103" s="7" t="s">
        <v>13</v>
      </c>
      <c r="F103" s="7">
        <v>3</v>
      </c>
      <c r="G103" s="11"/>
      <c r="H103" s="6">
        <f t="shared" si="3"/>
        <v>0</v>
      </c>
      <c r="I103" s="7" t="str">
        <f>_xlfn.DISPIMG("ID_51B2C45369584C83A58279B96E5EA9ED",1)</f>
        <v>=DISPIMG("ID_51B2C45369584C83A58279B96E5EA9ED",1)</v>
      </c>
    </row>
    <row r="104" ht="84" spans="1:9">
      <c r="A104" s="6">
        <v>102</v>
      </c>
      <c r="B104" s="16"/>
      <c r="C104" s="7" t="s">
        <v>30</v>
      </c>
      <c r="D104" s="7" t="s">
        <v>31</v>
      </c>
      <c r="E104" s="7" t="s">
        <v>13</v>
      </c>
      <c r="F104" s="7">
        <v>3</v>
      </c>
      <c r="G104" s="11"/>
      <c r="H104" s="6">
        <f t="shared" si="3"/>
        <v>0</v>
      </c>
      <c r="I104" s="7" t="str">
        <f>_xlfn.DISPIMG("ID_3586BCF507114CF98D5B1DD4B6D7F56B",1)</f>
        <v>=DISPIMG("ID_3586BCF507114CF98D5B1DD4B6D7F56B",1)</v>
      </c>
    </row>
    <row r="105" ht="60" spans="1:9">
      <c r="A105" s="6">
        <v>103</v>
      </c>
      <c r="B105" s="16"/>
      <c r="C105" s="7" t="s">
        <v>32</v>
      </c>
      <c r="D105" s="13" t="s">
        <v>33</v>
      </c>
      <c r="E105" s="7" t="s">
        <v>21</v>
      </c>
      <c r="F105" s="7">
        <v>6</v>
      </c>
      <c r="G105" s="11"/>
      <c r="H105" s="6">
        <f t="shared" si="3"/>
        <v>0</v>
      </c>
      <c r="I105" s="7" t="str">
        <f>_xlfn.DISPIMG("ID_6C1F0F51AB774FBAAE1FCB827C5A73C8",1)</f>
        <v>=DISPIMG("ID_6C1F0F51AB774FBAAE1FCB827C5A73C8",1)</v>
      </c>
    </row>
    <row r="106" ht="180" spans="1:9">
      <c r="A106" s="6">
        <v>104</v>
      </c>
      <c r="B106" s="16"/>
      <c r="C106" s="7" t="s">
        <v>34</v>
      </c>
      <c r="D106" s="7" t="s">
        <v>133</v>
      </c>
      <c r="E106" s="7" t="s">
        <v>36</v>
      </c>
      <c r="F106" s="7">
        <v>3</v>
      </c>
      <c r="G106" s="11"/>
      <c r="H106" s="6">
        <f t="shared" si="3"/>
        <v>0</v>
      </c>
      <c r="I106" s="7" t="str">
        <f>_xlfn.DISPIMG("ID_EC89D767DFE54515A21464C851594DDD",1)</f>
        <v>=DISPIMG("ID_EC89D767DFE54515A21464C851594DDD",1)</v>
      </c>
    </row>
    <row r="107" ht="60" spans="1:9">
      <c r="A107" s="6">
        <v>105</v>
      </c>
      <c r="B107" s="16"/>
      <c r="C107" s="7" t="s">
        <v>37</v>
      </c>
      <c r="D107" s="7" t="s">
        <v>115</v>
      </c>
      <c r="E107" s="7" t="s">
        <v>13</v>
      </c>
      <c r="F107" s="7">
        <v>6</v>
      </c>
      <c r="G107" s="11"/>
      <c r="H107" s="6">
        <f t="shared" si="3"/>
        <v>0</v>
      </c>
      <c r="I107" s="7" t="str">
        <f>_xlfn.DISPIMG("ID_A042DBED75EC4D90AB215AB081F64695",1)</f>
        <v>=DISPIMG("ID_A042DBED75EC4D90AB215AB081F64695",1)</v>
      </c>
    </row>
    <row r="108" ht="36" spans="1:9">
      <c r="A108" s="6">
        <v>106</v>
      </c>
      <c r="B108" s="16"/>
      <c r="C108" s="7" t="s">
        <v>39</v>
      </c>
      <c r="D108" s="7" t="s">
        <v>116</v>
      </c>
      <c r="E108" s="7" t="s">
        <v>13</v>
      </c>
      <c r="F108" s="7">
        <v>3</v>
      </c>
      <c r="G108" s="11"/>
      <c r="H108" s="6">
        <f t="shared" si="3"/>
        <v>0</v>
      </c>
      <c r="I108" s="7" t="str">
        <f>_xlfn.DISPIMG("ID_D261AA2BF29B4B9C8B8810696582EADC",1)</f>
        <v>=DISPIMG("ID_D261AA2BF29B4B9C8B8810696582EADC",1)</v>
      </c>
    </row>
    <row r="109" ht="48" spans="1:9">
      <c r="A109" s="6">
        <v>107</v>
      </c>
      <c r="B109" s="16"/>
      <c r="C109" s="7" t="s">
        <v>41</v>
      </c>
      <c r="D109" s="7" t="s">
        <v>117</v>
      </c>
      <c r="E109" s="7" t="s">
        <v>13</v>
      </c>
      <c r="F109" s="7">
        <v>3</v>
      </c>
      <c r="G109" s="11"/>
      <c r="H109" s="6">
        <f t="shared" si="3"/>
        <v>0</v>
      </c>
      <c r="I109" s="7" t="str">
        <f>_xlfn.DISPIMG("ID_2B0A0E7A71C84A87B2FF7EC4F6190C79",1)</f>
        <v>=DISPIMG("ID_2B0A0E7A71C84A87B2FF7EC4F6190C79",1)</v>
      </c>
    </row>
    <row r="110" spans="1:9">
      <c r="A110" s="6">
        <v>108</v>
      </c>
      <c r="B110" s="16"/>
      <c r="C110" s="7" t="s">
        <v>43</v>
      </c>
      <c r="D110" s="7" t="s">
        <v>44</v>
      </c>
      <c r="E110" s="7" t="s">
        <v>13</v>
      </c>
      <c r="F110" s="7">
        <v>60</v>
      </c>
      <c r="G110" s="11"/>
      <c r="H110" s="6">
        <f t="shared" si="3"/>
        <v>0</v>
      </c>
      <c r="I110" s="7"/>
    </row>
    <row r="111" spans="1:9">
      <c r="A111" s="6">
        <v>109</v>
      </c>
      <c r="B111" s="16"/>
      <c r="C111" s="7" t="s">
        <v>45</v>
      </c>
      <c r="D111" s="7" t="s">
        <v>46</v>
      </c>
      <c r="E111" s="7" t="s">
        <v>13</v>
      </c>
      <c r="F111" s="7">
        <v>3</v>
      </c>
      <c r="G111" s="11"/>
      <c r="H111" s="6">
        <f t="shared" si="3"/>
        <v>0</v>
      </c>
      <c r="I111" s="7"/>
    </row>
    <row r="112" spans="1:9">
      <c r="A112" s="6">
        <v>110</v>
      </c>
      <c r="B112" s="16"/>
      <c r="C112" s="7" t="s">
        <v>47</v>
      </c>
      <c r="D112" s="7" t="s">
        <v>48</v>
      </c>
      <c r="E112" s="7" t="s">
        <v>21</v>
      </c>
      <c r="F112" s="7">
        <v>3</v>
      </c>
      <c r="G112" s="11"/>
      <c r="H112" s="6">
        <f t="shared" si="3"/>
        <v>0</v>
      </c>
      <c r="I112" s="7"/>
    </row>
    <row r="113" ht="24" spans="1:9">
      <c r="A113" s="6">
        <v>111</v>
      </c>
      <c r="B113" s="16"/>
      <c r="C113" s="7" t="s">
        <v>49</v>
      </c>
      <c r="D113" s="7" t="s">
        <v>134</v>
      </c>
      <c r="E113" s="7" t="s">
        <v>21</v>
      </c>
      <c r="F113" s="7">
        <v>6</v>
      </c>
      <c r="G113" s="11"/>
      <c r="H113" s="6">
        <f t="shared" si="3"/>
        <v>0</v>
      </c>
      <c r="I113" s="7"/>
    </row>
    <row r="114" spans="1:9">
      <c r="A114" s="6">
        <v>112</v>
      </c>
      <c r="B114" s="16"/>
      <c r="C114" s="7" t="s">
        <v>51</v>
      </c>
      <c r="D114" s="7" t="s">
        <v>52</v>
      </c>
      <c r="E114" s="7" t="s">
        <v>21</v>
      </c>
      <c r="F114" s="7">
        <v>6</v>
      </c>
      <c r="G114" s="11"/>
      <c r="H114" s="6">
        <f t="shared" si="3"/>
        <v>0</v>
      </c>
      <c r="I114" s="7"/>
    </row>
    <row r="115" ht="24" spans="1:9">
      <c r="A115" s="6">
        <v>113</v>
      </c>
      <c r="B115" s="16"/>
      <c r="C115" s="7" t="s">
        <v>53</v>
      </c>
      <c r="D115" s="7" t="s">
        <v>54</v>
      </c>
      <c r="E115" s="7" t="s">
        <v>21</v>
      </c>
      <c r="F115" s="7">
        <v>6</v>
      </c>
      <c r="G115" s="11"/>
      <c r="H115" s="6">
        <f t="shared" si="3"/>
        <v>0</v>
      </c>
      <c r="I115" s="7"/>
    </row>
    <row r="116" ht="24" spans="1:9">
      <c r="A116" s="6">
        <v>114</v>
      </c>
      <c r="B116" s="16"/>
      <c r="C116" s="7" t="s">
        <v>55</v>
      </c>
      <c r="D116" s="7" t="s">
        <v>56</v>
      </c>
      <c r="E116" s="7" t="s">
        <v>21</v>
      </c>
      <c r="F116" s="7">
        <v>12</v>
      </c>
      <c r="G116" s="11"/>
      <c r="H116" s="6">
        <f t="shared" si="3"/>
        <v>0</v>
      </c>
      <c r="I116" s="7"/>
    </row>
    <row r="117" spans="1:9">
      <c r="A117" s="6">
        <v>115</v>
      </c>
      <c r="B117" s="16"/>
      <c r="C117" s="7" t="s">
        <v>118</v>
      </c>
      <c r="D117" s="7" t="s">
        <v>119</v>
      </c>
      <c r="E117" s="7" t="s">
        <v>21</v>
      </c>
      <c r="F117" s="7">
        <v>3</v>
      </c>
      <c r="G117" s="11"/>
      <c r="H117" s="6">
        <f t="shared" si="3"/>
        <v>0</v>
      </c>
      <c r="I117" s="7"/>
    </row>
    <row r="118" spans="1:9">
      <c r="A118" s="6">
        <v>116</v>
      </c>
      <c r="B118" s="16"/>
      <c r="C118" s="7" t="s">
        <v>120</v>
      </c>
      <c r="D118" s="7" t="s">
        <v>121</v>
      </c>
      <c r="E118" s="7" t="s">
        <v>16</v>
      </c>
      <c r="F118" s="7">
        <v>12</v>
      </c>
      <c r="G118" s="11"/>
      <c r="H118" s="6">
        <f t="shared" si="3"/>
        <v>0</v>
      </c>
      <c r="I118" s="7"/>
    </row>
    <row r="119" ht="24" spans="1:9">
      <c r="A119" s="6">
        <v>117</v>
      </c>
      <c r="B119" s="16"/>
      <c r="C119" s="7" t="s">
        <v>57</v>
      </c>
      <c r="D119" s="7" t="s">
        <v>58</v>
      </c>
      <c r="E119" s="7" t="s">
        <v>21</v>
      </c>
      <c r="F119" s="7">
        <v>12</v>
      </c>
      <c r="G119" s="11"/>
      <c r="H119" s="6">
        <f t="shared" si="3"/>
        <v>0</v>
      </c>
      <c r="I119" s="7"/>
    </row>
    <row r="120" ht="36" spans="1:9">
      <c r="A120" s="6">
        <v>118</v>
      </c>
      <c r="B120" s="16"/>
      <c r="C120" s="7" t="s">
        <v>59</v>
      </c>
      <c r="D120" s="7" t="s">
        <v>60</v>
      </c>
      <c r="E120" s="7" t="s">
        <v>36</v>
      </c>
      <c r="F120" s="7">
        <v>15</v>
      </c>
      <c r="G120" s="11"/>
      <c r="H120" s="6">
        <f t="shared" si="3"/>
        <v>0</v>
      </c>
      <c r="I120" s="7"/>
    </row>
    <row r="121" ht="60" spans="1:9">
      <c r="A121" s="6">
        <v>119</v>
      </c>
      <c r="B121" s="16"/>
      <c r="C121" s="7" t="s">
        <v>61</v>
      </c>
      <c r="D121" s="13" t="s">
        <v>122</v>
      </c>
      <c r="E121" s="7" t="s">
        <v>63</v>
      </c>
      <c r="F121" s="7">
        <v>3</v>
      </c>
      <c r="G121" s="11"/>
      <c r="H121" s="6">
        <f t="shared" si="3"/>
        <v>0</v>
      </c>
      <c r="I121" s="7"/>
    </row>
    <row r="122" ht="84" spans="1:9">
      <c r="A122" s="6">
        <v>120</v>
      </c>
      <c r="B122" s="16"/>
      <c r="C122" s="7" t="s">
        <v>64</v>
      </c>
      <c r="D122" s="7" t="s">
        <v>65</v>
      </c>
      <c r="E122" s="7" t="s">
        <v>21</v>
      </c>
      <c r="F122" s="7">
        <v>3</v>
      </c>
      <c r="G122" s="11"/>
      <c r="H122" s="6">
        <f t="shared" si="3"/>
        <v>0</v>
      </c>
      <c r="I122" s="7"/>
    </row>
    <row r="123" spans="1:9">
      <c r="A123" s="6">
        <v>121</v>
      </c>
      <c r="B123" s="16"/>
      <c r="C123" s="7" t="s">
        <v>68</v>
      </c>
      <c r="D123" s="7" t="s">
        <v>69</v>
      </c>
      <c r="E123" s="7" t="s">
        <v>13</v>
      </c>
      <c r="F123" s="7">
        <v>3</v>
      </c>
      <c r="G123" s="11"/>
      <c r="H123" s="6">
        <f t="shared" si="3"/>
        <v>0</v>
      </c>
      <c r="I123" s="7"/>
    </row>
    <row r="124" spans="1:9">
      <c r="A124" s="6">
        <v>122</v>
      </c>
      <c r="B124" s="16"/>
      <c r="C124" s="7" t="s">
        <v>70</v>
      </c>
      <c r="D124" s="7" t="s">
        <v>71</v>
      </c>
      <c r="E124" s="7" t="s">
        <v>21</v>
      </c>
      <c r="F124" s="7">
        <v>18</v>
      </c>
      <c r="G124" s="11"/>
      <c r="H124" s="6">
        <f t="shared" si="3"/>
        <v>0</v>
      </c>
      <c r="I124" s="7"/>
    </row>
    <row r="125" spans="1:9">
      <c r="A125" s="6">
        <v>123</v>
      </c>
      <c r="B125" s="16"/>
      <c r="C125" s="7" t="s">
        <v>123</v>
      </c>
      <c r="D125" s="7" t="s">
        <v>124</v>
      </c>
      <c r="E125" s="7" t="s">
        <v>21</v>
      </c>
      <c r="F125" s="7">
        <v>60</v>
      </c>
      <c r="G125" s="11"/>
      <c r="H125" s="6">
        <f t="shared" si="3"/>
        <v>0</v>
      </c>
      <c r="I125" s="7"/>
    </row>
    <row r="126" ht="96" spans="1:9">
      <c r="A126" s="6">
        <v>124</v>
      </c>
      <c r="B126" s="16"/>
      <c r="C126" s="7" t="s">
        <v>72</v>
      </c>
      <c r="D126" s="7" t="s">
        <v>73</v>
      </c>
      <c r="E126" s="7" t="s">
        <v>21</v>
      </c>
      <c r="F126" s="7">
        <v>3</v>
      </c>
      <c r="G126" s="11"/>
      <c r="H126" s="6">
        <f t="shared" si="3"/>
        <v>0</v>
      </c>
      <c r="I126" s="7" t="str">
        <f>_xlfn.DISPIMG("ID_749920F2FF394BF7924AB6861D7A85F5",1)</f>
        <v>=DISPIMG("ID_749920F2FF394BF7924AB6861D7A85F5",1)</v>
      </c>
    </row>
    <row r="127" ht="35.95" spans="1:9">
      <c r="A127" s="6">
        <v>125</v>
      </c>
      <c r="B127" s="16"/>
      <c r="C127" s="7" t="s">
        <v>74</v>
      </c>
      <c r="D127" s="7" t="s">
        <v>75</v>
      </c>
      <c r="E127" s="7" t="s">
        <v>21</v>
      </c>
      <c r="F127" s="7">
        <v>6</v>
      </c>
      <c r="G127" s="11"/>
      <c r="H127" s="6">
        <f t="shared" si="3"/>
        <v>0</v>
      </c>
      <c r="I127" s="7" t="str">
        <f>_xlfn.DISPIMG("ID_EA04161FB1E74FD2959DEA411CB089FC",1)</f>
        <v>=DISPIMG("ID_EA04161FB1E74FD2959DEA411CB089FC",1)</v>
      </c>
    </row>
    <row r="128" ht="36" spans="1:9">
      <c r="A128" s="6">
        <v>126</v>
      </c>
      <c r="B128" s="16"/>
      <c r="C128" s="7" t="s">
        <v>76</v>
      </c>
      <c r="D128" s="7" t="s">
        <v>77</v>
      </c>
      <c r="E128" s="7" t="s">
        <v>21</v>
      </c>
      <c r="F128" s="7">
        <v>3</v>
      </c>
      <c r="G128" s="11"/>
      <c r="H128" s="6">
        <f t="shared" si="3"/>
        <v>0</v>
      </c>
      <c r="I128" s="7" t="str">
        <f>_xlfn.DISPIMG("ID_2C8799378B244C8FBC35E0F58FA11AC1",1)</f>
        <v>=DISPIMG("ID_2C8799378B244C8FBC35E0F58FA11AC1",1)</v>
      </c>
    </row>
    <row r="129" ht="72" spans="1:9">
      <c r="A129" s="6">
        <v>127</v>
      </c>
      <c r="B129" s="16"/>
      <c r="C129" s="7" t="s">
        <v>78</v>
      </c>
      <c r="D129" s="7" t="s">
        <v>79</v>
      </c>
      <c r="E129" s="7" t="s">
        <v>13</v>
      </c>
      <c r="F129" s="7">
        <v>6</v>
      </c>
      <c r="G129" s="11"/>
      <c r="H129" s="6">
        <f t="shared" si="3"/>
        <v>0</v>
      </c>
      <c r="I129" s="7" t="str">
        <f>_xlfn.DISPIMG("ID_2A6A5BCC701348E7854DD426143EEBFF",1)</f>
        <v>=DISPIMG("ID_2A6A5BCC701348E7854DD426143EEBFF",1)</v>
      </c>
    </row>
    <row r="130" ht="60" spans="1:9">
      <c r="A130" s="6">
        <v>128</v>
      </c>
      <c r="B130" s="16"/>
      <c r="C130" s="7" t="s">
        <v>80</v>
      </c>
      <c r="D130" s="7" t="s">
        <v>81</v>
      </c>
      <c r="E130" s="7" t="s">
        <v>21</v>
      </c>
      <c r="F130" s="7">
        <v>3</v>
      </c>
      <c r="G130" s="11"/>
      <c r="H130" s="6">
        <f t="shared" si="3"/>
        <v>0</v>
      </c>
      <c r="I130" s="7" t="str">
        <f>_xlfn.DISPIMG("ID_35CA906326174B97BBA4B8DB9BA3BD99",1)</f>
        <v>=DISPIMG("ID_35CA906326174B97BBA4B8DB9BA3BD99",1)</v>
      </c>
    </row>
    <row r="131" ht="24" spans="1:9">
      <c r="A131" s="6">
        <v>129</v>
      </c>
      <c r="B131" s="16"/>
      <c r="C131" s="7" t="s">
        <v>125</v>
      </c>
      <c r="D131" s="7" t="s">
        <v>83</v>
      </c>
      <c r="E131" s="6" t="s">
        <v>21</v>
      </c>
      <c r="F131" s="6">
        <v>9</v>
      </c>
      <c r="G131" s="11"/>
      <c r="H131" s="6">
        <f t="shared" si="3"/>
        <v>0</v>
      </c>
      <c r="I131" s="16"/>
    </row>
    <row r="132" spans="1:9">
      <c r="A132" s="6">
        <v>130</v>
      </c>
      <c r="B132" s="16"/>
      <c r="C132" s="7" t="s">
        <v>86</v>
      </c>
      <c r="D132" s="7" t="s">
        <v>126</v>
      </c>
      <c r="E132" s="6" t="s">
        <v>21</v>
      </c>
      <c r="F132" s="6">
        <v>30</v>
      </c>
      <c r="G132" s="11"/>
      <c r="H132" s="6">
        <f t="shared" si="3"/>
        <v>0</v>
      </c>
      <c r="I132" s="16"/>
    </row>
    <row r="133" spans="1:9">
      <c r="A133" s="6">
        <v>131</v>
      </c>
      <c r="B133" s="16"/>
      <c r="C133" s="7" t="s">
        <v>127</v>
      </c>
      <c r="D133" s="7" t="s">
        <v>89</v>
      </c>
      <c r="E133" s="6" t="s">
        <v>21</v>
      </c>
      <c r="F133" s="6">
        <v>30</v>
      </c>
      <c r="G133" s="11"/>
      <c r="H133" s="6">
        <f t="shared" si="3"/>
        <v>0</v>
      </c>
      <c r="I133" s="16"/>
    </row>
    <row r="134" ht="72" spans="1:9">
      <c r="A134" s="6">
        <v>132</v>
      </c>
      <c r="B134" s="16"/>
      <c r="C134" s="7" t="s">
        <v>90</v>
      </c>
      <c r="D134" s="7" t="s">
        <v>91</v>
      </c>
      <c r="E134" s="6" t="s">
        <v>21</v>
      </c>
      <c r="F134" s="6">
        <v>3</v>
      </c>
      <c r="G134" s="11"/>
      <c r="H134" s="6">
        <f t="shared" si="3"/>
        <v>0</v>
      </c>
      <c r="I134" s="16" t="str">
        <f>_xlfn.DISPIMG("ID_3FE630081E8F475F910B9051179F1E1C",1)</f>
        <v>=DISPIMG("ID_3FE630081E8F475F910B9051179F1E1C",1)</v>
      </c>
    </row>
    <row r="135" ht="72" spans="1:9">
      <c r="A135" s="6">
        <v>133</v>
      </c>
      <c r="B135" s="16"/>
      <c r="C135" s="7" t="s">
        <v>92</v>
      </c>
      <c r="D135" s="7" t="s">
        <v>93</v>
      </c>
      <c r="E135" s="6" t="s">
        <v>94</v>
      </c>
      <c r="F135" s="6">
        <v>3</v>
      </c>
      <c r="G135" s="11"/>
      <c r="H135" s="6">
        <f t="shared" si="3"/>
        <v>0</v>
      </c>
      <c r="I135" s="16" t="str">
        <f>_xlfn.DISPIMG("ID_ABFE3176D98D4B17A2E7EAB5E9E76D6A",1)</f>
        <v>=DISPIMG("ID_ABFE3176D98D4B17A2E7EAB5E9E76D6A",1)</v>
      </c>
    </row>
    <row r="136" ht="24" spans="1:9">
      <c r="A136" s="6">
        <v>134</v>
      </c>
      <c r="B136" s="16"/>
      <c r="C136" s="7" t="s">
        <v>95</v>
      </c>
      <c r="D136" s="7" t="s">
        <v>96</v>
      </c>
      <c r="E136" s="6" t="s">
        <v>21</v>
      </c>
      <c r="F136" s="6">
        <v>18</v>
      </c>
      <c r="G136" s="11"/>
      <c r="H136" s="6">
        <f t="shared" si="3"/>
        <v>0</v>
      </c>
      <c r="I136" s="15"/>
    </row>
    <row r="137" ht="24" spans="1:9">
      <c r="A137" s="6">
        <v>135</v>
      </c>
      <c r="B137" s="16"/>
      <c r="C137" s="7" t="s">
        <v>128</v>
      </c>
      <c r="D137" s="6" t="s">
        <v>98</v>
      </c>
      <c r="E137" s="6" t="s">
        <v>13</v>
      </c>
      <c r="F137" s="6">
        <v>3</v>
      </c>
      <c r="G137" s="11"/>
      <c r="H137" s="6">
        <f t="shared" si="3"/>
        <v>0</v>
      </c>
      <c r="I137" s="15"/>
    </row>
    <row r="138" spans="1:9">
      <c r="A138" s="6">
        <v>136</v>
      </c>
      <c r="B138" s="16"/>
      <c r="C138" s="7" t="s">
        <v>129</v>
      </c>
      <c r="D138" s="7" t="s">
        <v>130</v>
      </c>
      <c r="E138" s="6" t="s">
        <v>21</v>
      </c>
      <c r="F138" s="6">
        <v>6</v>
      </c>
      <c r="G138" s="11"/>
      <c r="H138" s="6">
        <f t="shared" si="3"/>
        <v>0</v>
      </c>
      <c r="I138" s="6"/>
    </row>
    <row r="139" ht="30" customHeight="1" spans="1:9">
      <c r="A139" s="17" t="s">
        <v>135</v>
      </c>
      <c r="B139" s="17"/>
      <c r="C139" s="17"/>
      <c r="D139" s="17"/>
      <c r="E139" s="17"/>
      <c r="F139" s="17"/>
      <c r="G139" s="17"/>
      <c r="H139" s="17">
        <f>SUM(H3:H138)</f>
        <v>0</v>
      </c>
      <c r="I139" s="17"/>
    </row>
    <row r="140" ht="39" customHeight="1" spans="1:9">
      <c r="A140" s="18" t="s">
        <v>136</v>
      </c>
      <c r="B140" s="19"/>
      <c r="C140" s="19"/>
      <c r="D140" s="19"/>
      <c r="E140" s="19"/>
      <c r="F140" s="19"/>
      <c r="G140" s="19"/>
      <c r="H140" s="19"/>
      <c r="I140" s="19"/>
    </row>
  </sheetData>
  <mergeCells count="5">
    <mergeCell ref="A1:I1"/>
    <mergeCell ref="A140:I140"/>
    <mergeCell ref="B3:B47"/>
    <mergeCell ref="B48:B93"/>
    <mergeCell ref="B94:B13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谢伟</cp:lastModifiedBy>
  <dcterms:created xsi:type="dcterms:W3CDTF">2025-10-22T03:23:00Z</dcterms:created>
  <dcterms:modified xsi:type="dcterms:W3CDTF">2025-10-24T09:37:11Z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8E56172AF6274658AEBE99E798027CD6_13</vt:lpwstr>
  </property>
  <property fmtid="{D5CDD505-2E9C-101B-9397-08002B2CF9AE}" pid="3" name="KSOProductBuildVer">
    <vt:lpwstr>2052-12.1.0.23125</vt:lpwstr>
  </property>
</Properties>
</file>